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Questa_cartella_di_lavoro" defaultThemeVersion="124226"/>
  <bookViews>
    <workbookView xWindow="0" yWindow="240" windowWidth="12495" windowHeight="5295"/>
  </bookViews>
  <sheets>
    <sheet name="NUOVO CE PREVISIONE 2020 " sheetId="8" r:id="rId1"/>
  </sheets>
  <definedNames>
    <definedName name="_xlnm._FilterDatabase" localSheetId="0" hidden="1">'NUOVO CE PREVISIONE 2020 '!$A$1:$A$652</definedName>
    <definedName name="_xlnm.Print_Area" localSheetId="0">'NUOVO CE PREVISIONE 2020 '!$A$1:$AB$606</definedName>
    <definedName name="_xlnm.Print_Titles" localSheetId="0">'NUOVO CE PREVISIONE 2020 '!$1:$25</definedName>
  </definedNames>
  <calcPr calcId="145621"/>
</workbook>
</file>

<file path=xl/calcChain.xml><?xml version="1.0" encoding="utf-8"?>
<calcChain xmlns="http://schemas.openxmlformats.org/spreadsheetml/2006/main">
  <c r="D312" i="8" l="1"/>
  <c r="D475" i="8" l="1"/>
  <c r="D137" i="8" l="1"/>
  <c r="D136" i="8" s="1"/>
  <c r="D34" i="8"/>
  <c r="D584" i="8"/>
  <c r="D579" i="8"/>
  <c r="D567" i="8"/>
  <c r="D564" i="8" s="1"/>
  <c r="D555" i="8"/>
  <c r="D553" i="8" s="1"/>
  <c r="D550" i="8"/>
  <c r="D535" i="8"/>
  <c r="D533" i="8" s="1"/>
  <c r="D525" i="8"/>
  <c r="D522" i="8" s="1"/>
  <c r="D516" i="8"/>
  <c r="D509" i="8"/>
  <c r="D505" i="8"/>
  <c r="D499" i="8"/>
  <c r="D495" i="8"/>
  <c r="D482" i="8"/>
  <c r="D466" i="8"/>
  <c r="D458" i="8"/>
  <c r="D449" i="8"/>
  <c r="D445" i="8"/>
  <c r="D441" i="8"/>
  <c r="D440" i="8" s="1"/>
  <c r="D438" i="8" s="1"/>
  <c r="D433" i="8"/>
  <c r="D430" i="8" s="1"/>
  <c r="D426" i="8"/>
  <c r="D422" i="8"/>
  <c r="D421" i="8" s="1"/>
  <c r="D417" i="8"/>
  <c r="D413" i="8"/>
  <c r="D408" i="8"/>
  <c r="D404" i="8"/>
  <c r="D403" i="8" s="1"/>
  <c r="D399" i="8"/>
  <c r="D395" i="8"/>
  <c r="D391" i="8"/>
  <c r="D390" i="8" s="1"/>
  <c r="D389" i="8" s="1"/>
  <c r="D383" i="8"/>
  <c r="D380" i="8"/>
  <c r="D370" i="8"/>
  <c r="D367" i="8"/>
  <c r="D363" i="8"/>
  <c r="D356" i="8"/>
  <c r="D349" i="8"/>
  <c r="D346" i="8"/>
  <c r="D336" i="8"/>
  <c r="D323" i="8"/>
  <c r="D319" i="8"/>
  <c r="D309" i="8" s="1"/>
  <c r="D301" i="8"/>
  <c r="D293" i="8"/>
  <c r="D285" i="8"/>
  <c r="D284" i="8" s="1"/>
  <c r="D279" i="8"/>
  <c r="D273" i="8"/>
  <c r="D266" i="8"/>
  <c r="D260" i="8"/>
  <c r="D254" i="8"/>
  <c r="D250" i="8" s="1"/>
  <c r="D245" i="8"/>
  <c r="D240" i="8"/>
  <c r="D234" i="8"/>
  <c r="D223" i="8"/>
  <c r="D215" i="8" s="1"/>
  <c r="D211" i="8"/>
  <c r="D204" i="8"/>
  <c r="D203" i="8" s="1"/>
  <c r="D193" i="8"/>
  <c r="D184" i="8"/>
  <c r="D175" i="8"/>
  <c r="D171" i="8"/>
  <c r="D167" i="8"/>
  <c r="D163" i="8" s="1"/>
  <c r="D155" i="8"/>
  <c r="D147" i="8"/>
  <c r="D143" i="8"/>
  <c r="D132" i="8"/>
  <c r="D127" i="8"/>
  <c r="D124" i="8"/>
  <c r="D114" i="8"/>
  <c r="D107" i="8"/>
  <c r="D101" i="8"/>
  <c r="D86" i="8" s="1"/>
  <c r="D69" i="8"/>
  <c r="D61" i="8"/>
  <c r="D58" i="8"/>
  <c r="D52" i="8"/>
  <c r="D46" i="8"/>
  <c r="D43" i="8"/>
  <c r="D38" i="8"/>
  <c r="D33" i="8"/>
  <c r="D32" i="8" s="1"/>
  <c r="D30" i="8" s="1"/>
  <c r="C26" i="8"/>
  <c r="D353" i="8" l="1"/>
  <c r="D378" i="8"/>
  <c r="D448" i="8"/>
  <c r="D465" i="8"/>
  <c r="D512" i="8"/>
  <c r="D37" i="8"/>
  <c r="D333" i="8"/>
  <c r="D332" i="8" s="1"/>
  <c r="D412" i="8"/>
  <c r="D388" i="8" s="1"/>
  <c r="D588" i="8"/>
  <c r="D162" i="8"/>
  <c r="D161" i="8" s="1"/>
  <c r="D122" i="8"/>
  <c r="D68" i="8"/>
  <c r="D67" i="8" s="1"/>
  <c r="D29" i="8"/>
  <c r="D28" i="8" s="1"/>
  <c r="D202" i="8"/>
  <c r="D520" i="8"/>
  <c r="D518" i="8" s="1"/>
  <c r="D549" i="8"/>
  <c r="D546" i="8" s="1"/>
  <c r="D544" i="8" s="1"/>
  <c r="D27" i="8" l="1"/>
  <c r="D201" i="8"/>
  <c r="D493" i="8" s="1"/>
  <c r="D159" i="8"/>
  <c r="D576" i="8"/>
  <c r="D577" i="8" l="1"/>
  <c r="D589" i="8" s="1"/>
</calcChain>
</file>

<file path=xl/sharedStrings.xml><?xml version="1.0" encoding="utf-8"?>
<sst xmlns="http://schemas.openxmlformats.org/spreadsheetml/2006/main" count="1273" uniqueCount="1154">
  <si>
    <t>Cons</t>
  </si>
  <si>
    <t>CODICE</t>
  </si>
  <si>
    <t>DESCRIZIONE</t>
  </si>
  <si>
    <t>AA0100</t>
  </si>
  <si>
    <t>AA0110</t>
  </si>
  <si>
    <t>AA0120</t>
  </si>
  <si>
    <t>AA0200</t>
  </si>
  <si>
    <t>AA0210</t>
  </si>
  <si>
    <t>AA0220</t>
  </si>
  <si>
    <t>AA0230</t>
  </si>
  <si>
    <t>AA0240</t>
  </si>
  <si>
    <t>AA0300</t>
  </si>
  <si>
    <t>AA0310</t>
  </si>
  <si>
    <t>AA0320</t>
  </si>
  <si>
    <t>SS</t>
  </si>
  <si>
    <t>S</t>
  </si>
  <si>
    <t>R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</si>
  <si>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</si>
  <si>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</si>
  <si>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</si>
  <si>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</si>
  <si>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</si>
  <si>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</si>
  <si>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</si>
  <si>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</si>
  <si>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</si>
  <si>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</si>
  <si>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</si>
  <si>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</si>
  <si>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</si>
  <si>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</si>
  <si>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</si>
  <si>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</si>
  <si>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</si>
  <si>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</si>
  <si>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A.1.B.1.4)  Contributi da Regione o Prov. Aut. (extra fondo) - Altro</t>
  </si>
  <si>
    <t xml:space="preserve">A.1.B.2)  Contributi da Aziende sanitarie pubbliche della Regione o Prov. Aut. (extra fondo) 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</si>
  <si>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</si>
  <si>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</si>
  <si>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</si>
  <si>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</si>
  <si>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>AA0150</t>
  </si>
  <si>
    <t>AA0160</t>
  </si>
  <si>
    <t>AA0170</t>
  </si>
  <si>
    <t>AA0180</t>
  </si>
  <si>
    <t>A.1.C)  Contributi c/esercizio per ricerca</t>
  </si>
  <si>
    <t>AA0190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</si>
  <si>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</si>
  <si>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</si>
  <si>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</si>
  <si>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</si>
  <si>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</si>
  <si>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</si>
  <si>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</si>
  <si>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</si>
  <si>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</si>
  <si>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</si>
  <si>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</si>
  <si>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AA0280</t>
  </si>
  <si>
    <t>AA0290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</si>
  <si>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</si>
  <si>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</si>
  <si>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</si>
  <si>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</si>
  <si>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</si>
  <si>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</si>
  <si>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AA0360</t>
  </si>
  <si>
    <t>A.4.A.1.2) Prestazioni di specialistica ambulatoriale</t>
  </si>
  <si>
    <t>AA0370</t>
  </si>
  <si>
    <t>AA0380</t>
  </si>
  <si>
    <t>AA0390</t>
  </si>
  <si>
    <t>AA0400</t>
  </si>
  <si>
    <t>AA0410</t>
  </si>
  <si>
    <t>AA0420</t>
  </si>
  <si>
    <t>AA0430</t>
  </si>
  <si>
    <t>AA0440</t>
  </si>
  <si>
    <t>AA0450</t>
  </si>
  <si>
    <t>AA0460</t>
  </si>
  <si>
    <t>A.4.A.3.1) Prestazioni di ricovero</t>
  </si>
  <si>
    <t>AA0470</t>
  </si>
  <si>
    <t>A.4.A.3.2) Prestazioni ambulatoriali</t>
  </si>
  <si>
    <t>AA0480</t>
  </si>
  <si>
    <t>AA0490</t>
  </si>
  <si>
    <t>AA0500</t>
  </si>
  <si>
    <t>AA0510</t>
  </si>
  <si>
    <t>AA0520</t>
  </si>
  <si>
    <t>AA0530</t>
  </si>
  <si>
    <t>AA0550</t>
  </si>
  <si>
    <t>AA0560</t>
  </si>
  <si>
    <t>AA0570</t>
  </si>
  <si>
    <t>AA0580</t>
  </si>
  <si>
    <t>AA0590</t>
  </si>
  <si>
    <t>AA0600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</si>
  <si>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</si>
  <si>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</si>
  <si>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</si>
  <si>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</si>
  <si>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</si>
  <si>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</si>
  <si>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</si>
  <si>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AA0650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</si>
  <si>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</si>
  <si>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</si>
  <si>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</si>
  <si>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</si>
  <si>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</si>
  <si>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</si>
  <si>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</si>
  <si>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</si>
  <si>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</si>
  <si>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</si>
  <si>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</si>
  <si>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</si>
  <si>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</si>
  <si>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</si>
  <si>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</si>
  <si>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</si>
  <si>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</si>
  <si>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</si>
  <si>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</si>
  <si>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</si>
  <si>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</si>
  <si>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</si>
  <si>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</si>
  <si>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</si>
  <si>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</si>
  <si>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</si>
  <si>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</si>
  <si>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</si>
  <si>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</si>
  <si>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</si>
  <si>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</si>
  <si>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</si>
  <si>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</si>
  <si>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</si>
  <si>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</si>
  <si>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</si>
  <si>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</si>
  <si>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</si>
  <si>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</si>
  <si>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</si>
  <si>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</si>
  <si>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</si>
  <si>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</si>
  <si>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</si>
  <si>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</si>
  <si>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</si>
  <si>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</si>
  <si>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</si>
  <si>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</si>
  <si>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</si>
  <si>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</si>
  <si>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</si>
  <si>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</si>
  <si>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</si>
  <si>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</si>
  <si>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AA0940</t>
  </si>
  <si>
    <t>A.6)  Compartecipazione alla spesa per prestazioni sanitarie (Ticket)</t>
  </si>
  <si>
    <t>AA0950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</si>
  <si>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</si>
  <si>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</si>
  <si>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</si>
  <si>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</si>
  <si>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</si>
  <si>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</si>
  <si>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</si>
  <si>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</si>
  <si>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</si>
  <si>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</si>
  <si>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</si>
  <si>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</si>
  <si>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</si>
  <si>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</si>
  <si>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</si>
  <si>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</si>
  <si>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</si>
  <si>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</si>
  <si>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</si>
  <si>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</si>
  <si>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</si>
  <si>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</si>
  <si>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</si>
  <si>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</si>
  <si>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</si>
  <si>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</si>
  <si>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</si>
  <si>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</si>
  <si>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</si>
  <si>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</si>
  <si>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</si>
  <si>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</si>
  <si>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</si>
  <si>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</si>
  <si>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</si>
  <si>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</si>
  <si>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</si>
  <si>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BA0050</t>
  </si>
  <si>
    <t>B.1.A.1.2) Medicinali senza AIC</t>
  </si>
  <si>
    <t>BA0060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</si>
  <si>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</si>
  <si>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</si>
  <si>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</si>
  <si>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</si>
  <si>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</si>
  <si>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</si>
  <si>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</si>
  <si>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</si>
  <si>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</si>
  <si>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</si>
  <si>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</si>
  <si>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</si>
  <si>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</si>
  <si>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</si>
  <si>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</si>
  <si>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</si>
  <si>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</si>
  <si>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</si>
  <si>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</si>
  <si>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</si>
  <si>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</si>
  <si>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</si>
  <si>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</si>
  <si>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</si>
  <si>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</si>
  <si>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</si>
  <si>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</si>
  <si>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</si>
  <si>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</si>
  <si>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</si>
  <si>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</si>
  <si>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</si>
  <si>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</si>
  <si>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</si>
  <si>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</si>
  <si>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</si>
  <si>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</si>
  <si>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</si>
  <si>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</si>
  <si>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</si>
  <si>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</si>
  <si>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</si>
  <si>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</si>
  <si>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</si>
  <si>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</si>
  <si>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</si>
  <si>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</si>
  <si>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</si>
  <si>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</si>
  <si>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</si>
  <si>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</si>
  <si>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</si>
  <si>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</si>
  <si>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</si>
  <si>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</si>
  <si>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</si>
  <si>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</si>
  <si>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</si>
  <si>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</si>
  <si>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</si>
  <si>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</si>
  <si>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</si>
  <si>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</si>
  <si>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</si>
  <si>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</si>
  <si>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</si>
  <si>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</si>
  <si>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</si>
  <si>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</si>
  <si>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</si>
  <si>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</si>
  <si>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</si>
  <si>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</si>
  <si>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</si>
  <si>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</si>
  <si>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</si>
  <si>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BA0550</t>
  </si>
  <si>
    <t>BA0560</t>
  </si>
  <si>
    <t>BA0570</t>
  </si>
  <si>
    <t>BA0580</t>
  </si>
  <si>
    <t>BA0590</t>
  </si>
  <si>
    <t>BA0600</t>
  </si>
  <si>
    <t>BA0610</t>
  </si>
  <si>
    <t>BA0620</t>
  </si>
  <si>
    <t>BA0630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</si>
  <si>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</si>
  <si>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</si>
  <si>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</si>
  <si>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</si>
  <si>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</si>
  <si>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</si>
  <si>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</si>
  <si>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</si>
  <si>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</si>
  <si>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</si>
  <si>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</si>
  <si>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</si>
  <si>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</si>
  <si>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</si>
  <si>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</si>
  <si>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</si>
  <si>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</si>
  <si>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</si>
  <si>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</si>
  <si>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</si>
  <si>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</si>
  <si>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</si>
  <si>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</si>
  <si>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</si>
  <si>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</si>
  <si>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</si>
  <si>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</si>
  <si>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</si>
  <si>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</si>
  <si>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</si>
  <si>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</si>
  <si>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</si>
  <si>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</si>
  <si>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</si>
  <si>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</si>
  <si>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</si>
  <si>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</si>
  <si>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</si>
  <si>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</si>
  <si>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</si>
  <si>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</si>
  <si>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</si>
  <si>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</si>
  <si>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</si>
  <si>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</si>
  <si>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</si>
  <si>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</si>
  <si>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</si>
  <si>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</si>
  <si>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</si>
  <si>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</si>
  <si>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</si>
  <si>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</si>
  <si>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</si>
  <si>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</si>
  <si>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</si>
  <si>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</si>
  <si>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</si>
  <si>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</si>
  <si>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</si>
  <si>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</si>
  <si>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</si>
  <si>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</si>
  <si>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</si>
  <si>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</si>
  <si>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</si>
  <si>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</si>
  <si>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</si>
  <si>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</si>
  <si>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</si>
  <si>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</si>
  <si>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</si>
  <si>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</si>
  <si>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</si>
  <si>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</si>
  <si>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</si>
  <si>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</si>
  <si>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</si>
  <si>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</si>
  <si>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</si>
  <si>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</si>
  <si>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</si>
  <si>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</si>
  <si>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</si>
  <si>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</si>
  <si>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</si>
  <si>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</si>
  <si>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</si>
  <si>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</si>
  <si>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</si>
  <si>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</si>
  <si>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</si>
  <si>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</si>
  <si>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</si>
  <si>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</si>
  <si>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</si>
  <si>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</si>
  <si>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</si>
  <si>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</si>
  <si>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</si>
  <si>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</si>
  <si>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BA1160</t>
  </si>
  <si>
    <t>B.2.A.12.2) - da pubblico (altri soggetti pubblici della Regione)</t>
  </si>
  <si>
    <t>BA1170</t>
  </si>
  <si>
    <t>BA1180</t>
  </si>
  <si>
    <t>BA1190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</si>
  <si>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</si>
  <si>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</si>
  <si>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</si>
  <si>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</si>
  <si>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</si>
  <si>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</si>
  <si>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</si>
  <si>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</si>
  <si>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</si>
  <si>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</si>
  <si>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</si>
  <si>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</si>
  <si>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</si>
  <si>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</si>
  <si>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</si>
  <si>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</si>
  <si>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</si>
  <si>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</si>
  <si>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</si>
  <si>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</si>
  <si>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</si>
  <si>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</si>
  <si>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</si>
  <si>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</si>
  <si>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</si>
  <si>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</si>
  <si>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</si>
  <si>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</si>
  <si>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</si>
  <si>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</si>
  <si>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</si>
  <si>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</si>
  <si>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</si>
  <si>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BA1370</t>
  </si>
  <si>
    <t>BA1380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</si>
  <si>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</si>
  <si>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</si>
  <si>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</si>
  <si>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</si>
  <si>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</si>
  <si>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</si>
  <si>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</si>
  <si>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</si>
  <si>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</si>
  <si>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</si>
  <si>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</si>
  <si>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</si>
  <si>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</si>
  <si>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</si>
  <si>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</si>
  <si>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</si>
  <si>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</si>
  <si>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</si>
  <si>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</si>
  <si>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</si>
  <si>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</si>
  <si>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</si>
  <si>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</si>
  <si>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</si>
  <si>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</si>
  <si>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</si>
  <si>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</si>
  <si>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</si>
  <si>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</si>
  <si>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</si>
  <si>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</si>
  <si>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BA1550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</si>
  <si>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</si>
  <si>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</si>
  <si>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</si>
  <si>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</si>
  <si>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</si>
  <si>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</si>
  <si>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</si>
  <si>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</si>
  <si>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</si>
  <si>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</si>
  <si>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</si>
  <si>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</si>
  <si>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</si>
  <si>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</si>
  <si>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</si>
  <si>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</si>
  <si>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</si>
  <si>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</si>
  <si>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</si>
  <si>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</si>
  <si>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</si>
  <si>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</si>
  <si>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</si>
  <si>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</si>
  <si>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</si>
  <si>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</si>
  <si>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</si>
  <si>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</si>
  <si>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</si>
  <si>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</si>
  <si>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</si>
  <si>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</si>
  <si>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</si>
  <si>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</si>
  <si>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</si>
  <si>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</si>
  <si>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</si>
  <si>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</si>
  <si>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</si>
  <si>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</si>
  <si>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</si>
  <si>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</si>
  <si>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</si>
  <si>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</si>
  <si>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</si>
  <si>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</si>
  <si>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</si>
  <si>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</si>
  <si>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</si>
  <si>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</si>
  <si>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</si>
  <si>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</si>
  <si>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</si>
  <si>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</si>
  <si>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</si>
  <si>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</si>
  <si>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</si>
  <si>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</si>
  <si>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</si>
  <si>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</si>
  <si>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</si>
  <si>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</si>
  <si>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</si>
  <si>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</si>
  <si>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</si>
  <si>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</si>
  <si>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</si>
  <si>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</si>
  <si>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</si>
  <si>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</si>
  <si>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</si>
  <si>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</si>
  <si>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</si>
  <si>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</si>
  <si>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</si>
  <si>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</si>
  <si>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</si>
  <si>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</si>
  <si>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</si>
  <si>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</si>
  <si>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</si>
  <si>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</si>
  <si>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</si>
  <si>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</si>
  <si>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</si>
  <si>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</si>
  <si>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</si>
  <si>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</si>
  <si>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</si>
  <si>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</si>
  <si>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</si>
  <si>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</si>
  <si>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</si>
  <si>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</si>
  <si>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</si>
  <si>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</si>
  <si>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</si>
  <si>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</si>
  <si>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</si>
  <si>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</si>
  <si>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</si>
  <si>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</si>
  <si>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</si>
  <si>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</si>
  <si>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</si>
  <si>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</si>
  <si>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</si>
  <si>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</si>
  <si>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</si>
  <si>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</si>
  <si>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</si>
  <si>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</si>
  <si>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</si>
  <si>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</si>
  <si>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</si>
  <si>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</si>
  <si>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</si>
  <si>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</si>
  <si>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</si>
  <si>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</si>
  <si>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</si>
  <si>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</si>
  <si>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</si>
  <si>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</si>
  <si>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</si>
  <si>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</si>
  <si>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</si>
  <si>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</si>
  <si>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</si>
  <si>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</si>
  <si>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</si>
  <si>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</si>
  <si>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</si>
  <si>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</si>
  <si>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</si>
  <si>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</si>
  <si>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</si>
  <si>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</si>
  <si>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</si>
  <si>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</si>
  <si>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</si>
  <si>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</si>
  <si>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</si>
  <si>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</si>
  <si>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</si>
  <si>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</si>
  <si>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</si>
  <si>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</si>
  <si>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</si>
  <si>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</si>
  <si>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</si>
  <si>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</si>
  <si>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</si>
  <si>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</si>
  <si>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</si>
  <si>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</si>
  <si>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</si>
  <si>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</si>
  <si>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</si>
  <si>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</si>
  <si>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</si>
  <si>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</si>
  <si>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</si>
  <si>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</si>
  <si>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</si>
  <si>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</si>
  <si>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</si>
  <si>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</si>
  <si>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</si>
  <si>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</si>
  <si>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</si>
  <si>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</si>
  <si>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</si>
  <si>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</si>
  <si>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</si>
  <si>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</si>
  <si>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</si>
  <si>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</si>
  <si>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</si>
  <si>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</si>
  <si>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</si>
  <si>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</si>
  <si>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</si>
  <si>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</si>
  <si>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</si>
  <si>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</si>
  <si>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</si>
  <si>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</si>
  <si>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</si>
  <si>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</si>
  <si>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</si>
  <si>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</si>
  <si>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</si>
  <si>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</si>
  <si>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</si>
  <si>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</si>
  <si>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</si>
  <si>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</si>
  <si>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</si>
  <si>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</si>
  <si>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</si>
  <si>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</si>
  <si>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</si>
  <si>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</si>
  <si>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</si>
  <si>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</si>
  <si>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BA2600</t>
  </si>
  <si>
    <t>BA2610</t>
  </si>
  <si>
    <t>BA2620</t>
  </si>
  <si>
    <t>BA2630</t>
  </si>
  <si>
    <t>BA2640</t>
  </si>
  <si>
    <t>BA2650</t>
  </si>
  <si>
    <t>BA2660</t>
  </si>
  <si>
    <t>BA2670</t>
  </si>
  <si>
    <t>BA2680</t>
  </si>
  <si>
    <t>BA2690</t>
  </si>
  <si>
    <t>BA2700</t>
  </si>
  <si>
    <t>BA2710</t>
  </si>
  <si>
    <t>BA2720</t>
  </si>
  <si>
    <t>BA2730</t>
  </si>
  <si>
    <t>BA2740</t>
  </si>
  <si>
    <t>BA2750</t>
  </si>
  <si>
    <t>BA2760</t>
  </si>
  <si>
    <t>BA2770</t>
  </si>
  <si>
    <t>BA2780</t>
  </si>
  <si>
    <t>BA2790</t>
  </si>
  <si>
    <t>BA2800</t>
  </si>
  <si>
    <t>BA2810</t>
  </si>
  <si>
    <t>BA2820</t>
  </si>
  <si>
    <t>BA2840</t>
  </si>
  <si>
    <t>BA2850</t>
  </si>
  <si>
    <t>BA2860</t>
  </si>
  <si>
    <t>BA2870</t>
  </si>
  <si>
    <t>BA2880</t>
  </si>
  <si>
    <t>BA2890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</si>
  <si>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</si>
  <si>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</si>
  <si>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</si>
  <si>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</si>
  <si>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</si>
  <si>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</si>
  <si>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</si>
  <si>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</si>
  <si>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</si>
  <si>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</si>
  <si>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</si>
  <si>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</si>
  <si>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</si>
  <si>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</si>
  <si>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</si>
  <si>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</si>
  <si>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</si>
  <si>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</si>
  <si>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</si>
  <si>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</si>
  <si>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</si>
  <si>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</si>
  <si>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</si>
  <si>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</si>
  <si>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</si>
  <si>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</si>
  <si>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</si>
  <si>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</si>
  <si>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</si>
  <si>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</si>
  <si>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</si>
  <si>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</si>
  <si>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</si>
  <si>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</si>
  <si>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</si>
  <si>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</si>
  <si>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</si>
  <si>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</si>
  <si>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</si>
  <si>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</si>
  <si>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</si>
  <si>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</si>
  <si>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</si>
  <si>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</si>
  <si>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</si>
  <si>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</si>
  <si>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</si>
  <si>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</si>
  <si>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</si>
  <si>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</si>
  <si>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</si>
  <si>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</si>
  <si>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</si>
  <si>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</si>
  <si>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</si>
  <si>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</si>
  <si>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</si>
  <si>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</si>
  <si>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>EA0070</t>
  </si>
  <si>
    <t>EA0080</t>
  </si>
  <si>
    <t>EA0090</t>
  </si>
  <si>
    <t>EA0100</t>
  </si>
  <si>
    <t>EA0110</t>
  </si>
  <si>
    <t>EA0120</t>
  </si>
  <si>
    <t>EA0130</t>
  </si>
  <si>
    <t>EA0140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</si>
  <si>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</si>
  <si>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</si>
  <si>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</si>
  <si>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</si>
  <si>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</si>
  <si>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</si>
  <si>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</si>
  <si>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</si>
  <si>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</si>
  <si>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</si>
  <si>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</si>
  <si>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</si>
  <si>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</si>
  <si>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</si>
  <si>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</si>
  <si>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</si>
  <si>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</si>
  <si>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</si>
  <si>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</si>
  <si>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</si>
  <si>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</si>
  <si>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</si>
  <si>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</si>
  <si>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</si>
  <si>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</si>
  <si>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</si>
  <si>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</si>
  <si>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</si>
  <si>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</si>
  <si>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</si>
  <si>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</si>
  <si>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</si>
  <si>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</si>
  <si>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</si>
  <si>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</si>
  <si>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</si>
  <si>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</si>
  <si>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</si>
  <si>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</si>
  <si>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</si>
  <si>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</si>
  <si>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</si>
  <si>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</si>
  <si>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</si>
  <si>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</si>
  <si>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</si>
  <si>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</si>
  <si>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</si>
  <si>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</si>
  <si>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</si>
  <si>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</si>
  <si>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</si>
  <si>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</si>
  <si>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</si>
  <si>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</si>
  <si>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</si>
  <si>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</si>
  <si>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</si>
  <si>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</si>
  <si>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</si>
  <si>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</si>
  <si>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</si>
  <si>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</si>
  <si>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</si>
  <si>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</si>
  <si>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EA0480</t>
  </si>
  <si>
    <t>EA0490</t>
  </si>
  <si>
    <t>EA0500</t>
  </si>
  <si>
    <t>EA0510</t>
  </si>
  <si>
    <t>EA0520</t>
  </si>
  <si>
    <t>EA0530</t>
  </si>
  <si>
    <t>EA0540</t>
  </si>
  <si>
    <t>EA0550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</si>
  <si>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</si>
  <si>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</si>
  <si>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</si>
  <si>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</si>
  <si>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</si>
  <si>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</si>
  <si>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</si>
  <si>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</si>
  <si>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</si>
  <si>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</si>
  <si>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</si>
  <si>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</si>
  <si>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</si>
  <si>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</si>
  <si>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</si>
  <si>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</si>
  <si>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</si>
  <si>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</si>
  <si>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</si>
  <si>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</si>
  <si>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</si>
  <si>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</si>
  <si>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</si>
  <si>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</si>
  <si>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</si>
  <si>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ZZ9999</t>
  </si>
  <si>
    <t>RISULTATO DI ESERCIZIO</t>
  </si>
  <si>
    <t>B.11.A) Ammortamento dei fabbricati</t>
  </si>
  <si>
    <t>B.11.B) Ammortamenti delle altre immobilizzazioni materiali</t>
  </si>
  <si>
    <t>B.11.A.2) Ammortamenti fabbricati strumentali (indisponibili)</t>
  </si>
  <si>
    <t>B.12) Svalutazione delle immobilizzazioni e dei crediti</t>
  </si>
  <si>
    <t>B.12.B) Svalutazione dei crediti</t>
  </si>
  <si>
    <t>B.13) Variazione delle rimanenze</t>
  </si>
  <si>
    <t>B.13.A) Variazione rimanenze sanitarie</t>
  </si>
  <si>
    <t>B.13.B) Variazione rimanenze non sanitarie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</si>
  <si>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</si>
  <si>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</si>
  <si>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</si>
  <si>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</si>
  <si>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</si>
  <si>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</si>
  <si>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B.14.B) Accantonamenti per premio di operosità (SUMAI)</t>
  </si>
  <si>
    <t>B.14.D) Altri accantonamenti</t>
  </si>
  <si>
    <t>B.14.A.6)  Altri accantonamenti per rischi</t>
  </si>
  <si>
    <t>B.14.A.5) Accantonamenti per franchigia assicurativa</t>
  </si>
  <si>
    <t>B.11.A.1) Ammortamenti fabbricati non strumentali (disponibili)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</si>
  <si>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</si>
  <si>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</si>
  <si>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</si>
  <si>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</si>
  <si>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</si>
  <si>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</si>
  <si>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</si>
  <si>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</si>
  <si>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</si>
  <si>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</si>
  <si>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</si>
  <si>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</si>
  <si>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</si>
  <si>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</si>
  <si>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</si>
  <si>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</si>
  <si>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</si>
  <si>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</si>
  <si>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</si>
  <si>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E.2.B.4.1) Insussistenze passive per quote F.S. vincolato</t>
  </si>
  <si>
    <t>AA0032</t>
  </si>
  <si>
    <t>AA0034</t>
  </si>
  <si>
    <t>AA0542</t>
  </si>
  <si>
    <t>A.6.A)  Compartecipazione alla spesa per prestazioni sanitarie - Ticket sulle prestazioni di specialistica ambulatoriale e APA-PAC</t>
  </si>
  <si>
    <t>B.1.A.1.4) Emoderivati di produzione regionale</t>
  </si>
  <si>
    <t>B.1.A.1.3) Ossigeno e altri gas medicali</t>
  </si>
  <si>
    <t>A.1.B.3.3)  Contributi da altri soggetti pubblici (extra fondo) L. 210/92</t>
  </si>
  <si>
    <t>A.1.B.3.2)  Contributi da altri soggetti pubblici (extra fondo) vincolati</t>
  </si>
  <si>
    <t>A.1.B.3.1)  Contributi da Ministero della Salute (extra fondo)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</si>
  <si>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</si>
  <si>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</si>
  <si>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</si>
  <si>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</si>
  <si>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</si>
  <si>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</si>
  <si>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</si>
  <si>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</si>
  <si>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</si>
  <si>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</si>
  <si>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</si>
  <si>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</si>
  <si>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</si>
  <si>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</si>
  <si>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B.13.A.7)  Materiali e prodotti per uso veterinario</t>
  </si>
  <si>
    <t>B.13.A.8)  Altri beni e prodotti sanitari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</si>
  <si>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</si>
  <si>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</si>
  <si>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</si>
  <si>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</si>
  <si>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</si>
  <si>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</si>
  <si>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</si>
  <si>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</si>
  <si>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BA2681</t>
  </si>
  <si>
    <t>BA2682</t>
  </si>
  <si>
    <t>BA2683</t>
  </si>
  <si>
    <t>BA2684</t>
  </si>
  <si>
    <t>BA2685</t>
  </si>
  <si>
    <t>BA2686</t>
  </si>
  <si>
    <t>B.13.A.6) Prodotti chimici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</si>
  <si>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</si>
  <si>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</si>
  <si>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</si>
  <si>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</si>
  <si>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</si>
  <si>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</si>
  <si>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A.5.E.3) Altri concorsi, recuperi e rimborsi da privati</t>
  </si>
  <si>
    <t>B.4.E)  Locazioni e noleggi da Aziende sanitarie pubbliche della Regione</t>
  </si>
  <si>
    <t>B.4.D)  Canoni di project financing</t>
  </si>
  <si>
    <t>AA0422</t>
  </si>
  <si>
    <t>AA0424</t>
  </si>
  <si>
    <t>AA0421</t>
  </si>
  <si>
    <t>AA0423</t>
  </si>
  <si>
    <t>AA0031</t>
  </si>
  <si>
    <t>AA0033</t>
  </si>
  <si>
    <t xml:space="preserve">A.1.B.3)  Contributi da Ministero della Salute e da altri soggetti pubblici (extra fondo) </t>
  </si>
  <si>
    <t>AA0141</t>
  </si>
  <si>
    <t>AA0271</t>
  </si>
  <si>
    <t>AA0541</t>
  </si>
  <si>
    <t>AA0921</t>
  </si>
  <si>
    <t>BA0051</t>
  </si>
  <si>
    <t>BA2061</t>
  </si>
  <si>
    <t>BA2741</t>
  </si>
  <si>
    <t>BA2771</t>
  </si>
  <si>
    <t>EA0051</t>
  </si>
  <si>
    <t>EA0461</t>
  </si>
  <si>
    <t>AA0425</t>
  </si>
  <si>
    <t>B.2.A.12.1.A) Assistenza domiciliare integrata (ADI)</t>
  </si>
  <si>
    <t>BA1151</t>
  </si>
  <si>
    <t>BA1152</t>
  </si>
  <si>
    <t>A.3) Utilizzo fondi per quote inutilizzate contributi finalizzati e vincolati di esercizi precedenti</t>
  </si>
  <si>
    <t>A.3.E) Utilizzo fondi per quote inutilizzate contributi vincolati di esercizi precedenti da privati</t>
  </si>
  <si>
    <t>B.14.C) Accantonamenti per quote inutilizzate di contributi finalizzati e vincolati</t>
  </si>
  <si>
    <t xml:space="preserve">Y) Imposte e tasse </t>
  </si>
  <si>
    <t>Totale imposte e tasse (Y)</t>
  </si>
  <si>
    <t>AA0361</t>
  </si>
  <si>
    <t>AA0471</t>
  </si>
  <si>
    <t>BA0541</t>
  </si>
  <si>
    <t>BA0551</t>
  </si>
  <si>
    <t>BA0561</t>
  </si>
  <si>
    <t>BA0591</t>
  </si>
  <si>
    <t>BA0601</t>
  </si>
  <si>
    <t>BA0611</t>
  </si>
  <si>
    <t>BA0621</t>
  </si>
  <si>
    <t>BA0631</t>
  </si>
  <si>
    <t>AA0631</t>
  </si>
  <si>
    <t>A.1.A.1.3) Funzioni</t>
  </si>
  <si>
    <t>A.1.B.3.4)  Contributi da altri soggetti pubblici (extra fondo) altro</t>
  </si>
  <si>
    <t>AA0601</t>
  </si>
  <si>
    <t>BA1541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</si>
  <si>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</si>
  <si>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</si>
  <si>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B.2.A.16.6)  Costi per servizi sanitari - Mobilità internazionale passiva rilevata dalle ASL</t>
  </si>
  <si>
    <t>A.1.A.1.1) Finanziamento indistinto</t>
  </si>
  <si>
    <t>A.1.A.1.4) Quota finalizzata per il Piano aziendale di cui all'art. 1, comma 528, L. 208/2015</t>
  </si>
  <si>
    <t>A.5.E.2) Rimborso per Pay back sui dispositivi medici</t>
  </si>
  <si>
    <t>B.1.A.1.1) Medicinali con AIC, ad eccezione di vaccini, emoderivati di produzione regionale, ossigeno e altri gas medicali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</si>
  <si>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</si>
  <si>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</si>
  <si>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</si>
  <si>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B.2.A.15.3.C) Collaborazioni coordinate e continuative sanitarie e sociosanitarie da privato</t>
  </si>
  <si>
    <t>B.2.A.12.1.B) Altre prestazioni socio-sanitarie a rilevanza sanitaria</t>
  </si>
  <si>
    <t>IMPORTO</t>
  </si>
  <si>
    <t>B.12.A) Svalutazione delle immobilizzazioni immateriali e materiali</t>
  </si>
  <si>
    <t>MINISTERO DELLA SALUTE</t>
  </si>
  <si>
    <t>CE</t>
  </si>
  <si>
    <t>Direzione Generale della Programmazione Sanitaria</t>
  </si>
  <si>
    <t>STRUTTURA RILEVATA</t>
  </si>
  <si>
    <t>PERIODO DI RILEVAZIONE</t>
  </si>
  <si>
    <t xml:space="preserve"> REGIONE</t>
  </si>
  <si>
    <t xml:space="preserve">            ANNO</t>
  </si>
  <si>
    <t xml:space="preserve">    PREVENTIVO</t>
  </si>
  <si>
    <t>CONSUNTIVO</t>
  </si>
  <si>
    <t>APPROVAZIONE BILANCIO DA PARTE DEL COLLEGIO SINDACALE</t>
  </si>
  <si>
    <t xml:space="preserve">SI </t>
  </si>
  <si>
    <t xml:space="preserve">NO  </t>
  </si>
  <si>
    <t>ENTE SSN</t>
  </si>
  <si>
    <t xml:space="preserve">    TRIMESTRE</t>
  </si>
  <si>
    <t>Direzione Generale della Digitalizzazione, del Sistema Informativo Sanitario e della Statistica</t>
  </si>
  <si>
    <t>Il Funzionario responsabile dell'area economico-finanziaria</t>
  </si>
  <si>
    <t>Il Direttore Generale</t>
  </si>
  <si>
    <t>Il Direttore Amministrativo</t>
  </si>
  <si>
    <t>AA0831</t>
  </si>
  <si>
    <t>A.5.C.4) Altri concorsi, recuperi e rimborsi da parte della Regione - GSA</t>
  </si>
  <si>
    <t>BA2551</t>
  </si>
  <si>
    <t>B.2.B.1.3.A)   Mensa dipendenti</t>
  </si>
  <si>
    <t>B.2.B.1.3.B)   Mensa degenti</t>
  </si>
  <si>
    <t>BA1601</t>
  </si>
  <si>
    <t>BA1602</t>
  </si>
  <si>
    <t>BA2751</t>
  </si>
  <si>
    <t>B.14.A.7)  Accantonamenti per interessi di mora</t>
  </si>
  <si>
    <t>BA2811</t>
  </si>
  <si>
    <t>B.14.C.6)  Accantonamenti per quote inutilizzate contributi da soggetti privati per ricerca</t>
  </si>
  <si>
    <t>BA0061</t>
  </si>
  <si>
    <t>BA0062</t>
  </si>
  <si>
    <t>BA0063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</si>
  <si>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</si>
  <si>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</si>
  <si>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</si>
  <si>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BA2552</t>
  </si>
  <si>
    <t>B.2.A.17) Costi GSA per differenziale saldo mobilità interregionale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</si>
  <si>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</si>
  <si>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</si>
  <si>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</si>
  <si>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</si>
  <si>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</si>
  <si>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</si>
  <si>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</si>
  <si>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</si>
  <si>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</si>
  <si>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</si>
  <si>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</si>
  <si>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</si>
  <si>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</si>
  <si>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>B.9.C.3)  Altri oneri diversi di gestione da Aziende sanitarie pubbliche della Regione</t>
  </si>
  <si>
    <t>B.9.C.4)  Altri oneri diversi di gestione - per Autoassicurazione</t>
  </si>
  <si>
    <t>A.4.A.3.3) Prestazioni pronto soccorso non seguite da ricovero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</si>
  <si>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</si>
  <si>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</si>
  <si>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</si>
  <si>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</si>
  <si>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</si>
  <si>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</si>
  <si>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A.4.A.1.1) Prestazioni di ricovero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</si>
  <si>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</si>
  <si>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</si>
  <si>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>B.2.A.3.3) - da pubblico (altri soggetti pubbl. della Regione)</t>
  </si>
  <si>
    <t>B.2.A.3.5)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</si>
  <si>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</si>
  <si>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</si>
  <si>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</si>
  <si>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</si>
  <si>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</si>
  <si>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B.2.A.3.9) - da privato per cittadini non residenti - Extraregione (mobilità attiva in compensazione)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</si>
  <si>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</si>
  <si>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</si>
  <si>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</si>
  <si>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</si>
  <si>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B.14.D.6)  Acc. per Trattamento di fine rapporto dipendenti</t>
  </si>
  <si>
    <t>B.14.D.7)  Acc. per Trattamenti di quiescenza e simili</t>
  </si>
  <si>
    <t>B.14.D.8)  Acc. per Fondi integrativi pensione</t>
  </si>
  <si>
    <t>B.2.A.3.10) Servizi sanitari per prestazioni di pronto soccorso non seguite da ricovero - da privato per cittadini non residenti - Extraregione (mobilità attiva in compensazione)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</si>
  <si>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</si>
  <si>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</si>
  <si>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</si>
  <si>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</si>
  <si>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A.4.B.3)  Prestazioni  di pronto soccorso non seguite da ricovero da priv. Extraregione in compensazione  (mobilità attiva)</t>
  </si>
  <si>
    <t>B.2.A.3.2) prestazioni di pronto soccorso  non seguite da ricovero - da pubblico (Aziende sanitarie pubbliche della Regione)</t>
  </si>
  <si>
    <t>B.2.A.3.4) prestazioni di pronto soccorso  non seguite da ricovero - da pubblico (altri soggetti pubbl. della Regione)</t>
  </si>
  <si>
    <t>B.2.A.3.6) prestazioni di pronto soccorso  non seguite da ricovero - da pubblico (Extraregione)</t>
  </si>
  <si>
    <t>B.2.A.3.8.F) Servizi sanitari per prestazioni di pronto soccorso non seguite da ricovero - da Case di Cura private</t>
  </si>
  <si>
    <t>(Unità di euro)</t>
  </si>
  <si>
    <t>B.14.D.9)  Acc. Incentivi funzioni tecniche art. 113 D.lgs 50/2016</t>
  </si>
  <si>
    <t>B.14.D.10) Altri accantonamenti</t>
  </si>
  <si>
    <t>AA0602</t>
  </si>
  <si>
    <t>BA1542</t>
  </si>
  <si>
    <t>B.2.A.16.7) Costi per prestazioni sanitarie erogate da aziende sanitarie estere (fatturate direttamente)</t>
  </si>
  <si>
    <t>AA0561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</si>
  <si>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</si>
  <si>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</si>
  <si>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</si>
  <si>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</si>
  <si>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</si>
  <si>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</si>
  <si>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A.4.A.3.14) Altre prestazioni sanitarie e sociosanitarie a rilevanza sanitaria erogate a soggetti pubblici Extraregione</t>
  </si>
  <si>
    <t>BA1161</t>
  </si>
  <si>
    <t>B.2.A.12.4) - da pubblico (Extraregione) non soggette a compensazione</t>
  </si>
  <si>
    <t>B.2.A.12.5) - da privato (intraregionale)</t>
  </si>
  <si>
    <t>B.2.A.12.6) - da privato (extraregionale)</t>
  </si>
  <si>
    <t>B.2.A.12.3) - da pubblico  (Extraregione) - Acquisto di Altre prestazioni sociosanitarie a rilevanza sanitaria erogate a soggetti pubblici Extraregione</t>
  </si>
  <si>
    <t>BA2881</t>
  </si>
  <si>
    <t>BA2882</t>
  </si>
  <si>
    <t>BA2883</t>
  </si>
  <si>
    <t>BA2884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</si>
  <si>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</si>
  <si>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</si>
  <si>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</si>
  <si>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</si>
  <si>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AA0035</t>
  </si>
  <si>
    <t>A.1.A.1.3.A) Funzioni - Pronto Soccorso</t>
  </si>
  <si>
    <t>A.1.A.1.3.B) Funzioni - Altro</t>
  </si>
  <si>
    <t>AA0036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</si>
  <si>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</si>
  <si>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</si>
  <si>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</si>
  <si>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</si>
  <si>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</si>
  <si>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BA1341</t>
  </si>
  <si>
    <t>B.2.A.14.7)  Rimborsi, assegni e contributi v/Regione - GSA</t>
  </si>
  <si>
    <t>BA0301</t>
  </si>
  <si>
    <t>B.1.A.9.1)  Prodotti farmaceutici ed emoderivati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</si>
  <si>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</si>
  <si>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</si>
  <si>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</si>
  <si>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</si>
  <si>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</si>
  <si>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</si>
  <si>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</si>
  <si>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</si>
  <si>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</si>
  <si>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</si>
  <si>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</si>
  <si>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</si>
  <si>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A.1.A.1.2) Finanziamento indistinto finalizzato da Regione</t>
  </si>
  <si>
    <t>A.9.B) Fitti attivi ed altri proventi da attività immobiliari</t>
  </si>
  <si>
    <t>B.2.A.4.3) - da pubblico (Extraregione) non soggetti a compensazione</t>
  </si>
  <si>
    <t>B.2.A.8.4) - da privato (intraregionale)</t>
  </si>
  <si>
    <t>B.2.A.9.4) - da privato (intraregionale)</t>
  </si>
  <si>
    <t>MODELLO DI RILEVAZIONE DEL CONTO ECONOMICO 
ENTI DEL SERVIZIO SANITARIO NAZIONALE</t>
  </si>
  <si>
    <t>070-LIGURIA</t>
  </si>
  <si>
    <t>X</t>
  </si>
  <si>
    <t xml:space="preserve">                   ………………………………………………………………………..</t>
  </si>
  <si>
    <t>(Dott. Stefano GREGO)</t>
  </si>
  <si>
    <t xml:space="preserve"> (Dott. Avv. Luigi BERTORELLO)</t>
  </si>
  <si>
    <t>(Dott. Luigi Carlo BOTTARO)</t>
  </si>
  <si>
    <t>Di dare atto che l’originale del presente modello CE, firmato digitalmente, costituito da un documento generato con mezzi informatici, è redatto in conformità alle disposizione del Codice dell’Amministrazione digitale ed è conservato negli archivi informatici della ASL n. 3.</t>
  </si>
  <si>
    <t>Data 28 aprile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</si>
</sst>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3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u/>
      <sz val="10"/>
      <name val="Tahoma"/>
      <family val="2"/>
    </font>
    <font>
      <b/>
      <i/>
      <u/>
      <sz val="10"/>
      <name val="Tahoma"/>
      <family val="2"/>
    </font>
    <font>
      <strike/>
      <sz val="10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b/>
      <i/>
      <sz val="12"/>
      <color rgb="FFFF0000"/>
      <name val="Tahoma"/>
      <family val="2"/>
    </font>
    <font>
      <sz val="11"/>
      <color theme="1"/>
      <name val="Calibri"/>
      <family val="2"/>
      <scheme val="minor"/>
    </font>
    <font>
      <sz val="14"/>
      <name val="Tahoma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164" fontId="22" fillId="0" borderId="0" applyFont="0" applyFill="0" applyBorder="0" applyAlignment="0" applyProtection="0"/>
    <xf numFmtId="0" fontId="22" fillId="0" borderId="0"/>
    <xf numFmtId="0" fontId="24" fillId="0" borderId="0"/>
  </cellStyleXfs>
  <cellXfs count="170">
    <xf numFmtId="0" fontId="0" fillId="0" borderId="0" xfId="0"/>
    <xf numFmtId="0" fontId="3" fillId="2" borderId="0" xfId="5" applyFont="1" applyFill="1" applyAlignment="1">
      <alignment vertical="center"/>
    </xf>
    <xf numFmtId="0" fontId="3" fillId="2" borderId="0" xfId="5" applyFont="1" applyFill="1" applyAlignment="1">
      <alignment horizontal="center" vertical="center"/>
    </xf>
    <xf numFmtId="0" fontId="3" fillId="2" borderId="0" xfId="5" applyFont="1" applyFill="1" applyBorder="1" applyAlignment="1">
      <alignment vertical="center"/>
    </xf>
    <xf numFmtId="0" fontId="9" fillId="3" borderId="13" xfId="4" applyFont="1" applyFill="1" applyBorder="1" applyAlignment="1" applyProtection="1">
      <alignment horizontal="left" vertical="center" wrapText="1"/>
    </xf>
    <xf numFmtId="0" fontId="3" fillId="2" borderId="7" xfId="5" applyFont="1" applyFill="1" applyBorder="1" applyAlignment="1">
      <alignment vertical="center"/>
    </xf>
    <xf numFmtId="0" fontId="3" fillId="3" borderId="0" xfId="5" applyFont="1" applyFill="1" applyAlignment="1">
      <alignment vertical="center"/>
    </xf>
    <xf numFmtId="0" fontId="8" fillId="3" borderId="2" xfId="4" applyFont="1" applyFill="1" applyBorder="1" applyAlignment="1" applyProtection="1">
      <alignment horizontal="center" vertical="center" wrapText="1"/>
    </xf>
    <xf numFmtId="0" fontId="3" fillId="3" borderId="0" xfId="5" applyFont="1" applyFill="1" applyAlignment="1">
      <alignment vertical="center" wrapText="1"/>
    </xf>
    <xf numFmtId="0" fontId="8" fillId="0" borderId="2" xfId="4" applyFont="1" applyFill="1" applyBorder="1" applyAlignment="1" applyProtection="1">
      <alignment horizontal="center" vertical="center" wrapText="1"/>
    </xf>
    <xf numFmtId="0" fontId="3" fillId="0" borderId="0" xfId="5" applyFont="1" applyFill="1" applyAlignment="1">
      <alignment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1" xfId="4" applyFont="1" applyFill="1" applyBorder="1" applyAlignment="1" applyProtection="1">
      <alignment horizontal="center" vertical="center" wrapText="1"/>
    </xf>
    <xf numFmtId="0" fontId="3" fillId="2" borderId="0" xfId="5" applyFont="1" applyFill="1" applyAlignment="1">
      <alignment vertical="center" wrapText="1"/>
    </xf>
    <xf numFmtId="0" fontId="6" fillId="0" borderId="12" xfId="4" applyFont="1" applyFill="1" applyBorder="1" applyAlignment="1" applyProtection="1">
      <alignment horizontal="center" vertical="center" wrapText="1"/>
    </xf>
    <xf numFmtId="0" fontId="7" fillId="3" borderId="0" xfId="5" applyFont="1" applyFill="1" applyAlignment="1">
      <alignment vertical="center" wrapText="1"/>
    </xf>
    <xf numFmtId="0" fontId="7" fillId="0" borderId="0" xfId="5" applyFont="1" applyFill="1" applyAlignment="1">
      <alignment vertical="center" wrapText="1"/>
    </xf>
    <xf numFmtId="0" fontId="2" fillId="3" borderId="0" xfId="5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9" fillId="0" borderId="10" xfId="4" applyFont="1" applyFill="1" applyBorder="1" applyAlignment="1" applyProtection="1">
      <alignment horizontal="center" vertical="center" wrapText="1"/>
    </xf>
    <xf numFmtId="0" fontId="11" fillId="0" borderId="0" xfId="5" applyFont="1" applyFill="1" applyAlignment="1">
      <alignment vertical="center" wrapText="1"/>
    </xf>
    <xf numFmtId="0" fontId="3" fillId="3" borderId="0" xfId="5" applyFont="1" applyFill="1" applyAlignment="1">
      <alignment horizontal="left" vertical="center" wrapText="1"/>
    </xf>
    <xf numFmtId="0" fontId="3" fillId="3" borderId="0" xfId="5" applyFont="1" applyFill="1" applyBorder="1" applyAlignment="1">
      <alignment vertical="center"/>
    </xf>
    <xf numFmtId="0" fontId="8" fillId="2" borderId="0" xfId="5" applyFont="1" applyFill="1" applyAlignment="1">
      <alignment vertical="center"/>
    </xf>
    <xf numFmtId="0" fontId="8" fillId="2" borderId="0" xfId="5" applyFont="1" applyFill="1" applyAlignment="1">
      <alignment horizontal="center" vertical="center"/>
    </xf>
    <xf numFmtId="0" fontId="8" fillId="2" borderId="16" xfId="5" applyFont="1" applyFill="1" applyBorder="1" applyAlignment="1">
      <alignment horizontal="center" vertical="center"/>
    </xf>
    <xf numFmtId="0" fontId="8" fillId="2" borderId="8" xfId="5" applyFont="1" applyFill="1" applyBorder="1" applyAlignment="1">
      <alignment horizontal="center" vertical="center"/>
    </xf>
    <xf numFmtId="0" fontId="8" fillId="2" borderId="0" xfId="5" applyFont="1" applyFill="1" applyBorder="1" applyAlignment="1">
      <alignment vertical="center"/>
    </xf>
    <xf numFmtId="0" fontId="8" fillId="2" borderId="23" xfId="5" applyFont="1" applyFill="1" applyBorder="1" applyAlignment="1">
      <alignment horizontal="center" vertical="center"/>
    </xf>
    <xf numFmtId="0" fontId="8" fillId="2" borderId="14" xfId="5" applyFont="1" applyFill="1" applyBorder="1" applyAlignment="1">
      <alignment horizontal="center" vertical="center"/>
    </xf>
    <xf numFmtId="0" fontId="8" fillId="2" borderId="7" xfId="5" applyFont="1" applyFill="1" applyBorder="1" applyAlignment="1">
      <alignment horizontal="center" vertical="center"/>
    </xf>
    <xf numFmtId="0" fontId="8" fillId="2" borderId="0" xfId="5" applyFont="1" applyFill="1" applyBorder="1" applyAlignment="1">
      <alignment horizontal="right" vertical="center"/>
    </xf>
    <xf numFmtId="0" fontId="8" fillId="2" borderId="15" xfId="5" applyFont="1" applyFill="1" applyBorder="1" applyAlignment="1">
      <alignment horizontal="center" vertical="center"/>
    </xf>
    <xf numFmtId="0" fontId="8" fillId="2" borderId="19" xfId="5" applyFont="1" applyFill="1" applyBorder="1" applyAlignment="1">
      <alignment horizontal="center" vertical="center"/>
    </xf>
    <xf numFmtId="0" fontId="8" fillId="2" borderId="9" xfId="5" applyFont="1" applyFill="1" applyBorder="1" applyAlignment="1">
      <alignment horizontal="center" vertical="center"/>
    </xf>
    <xf numFmtId="0" fontId="2" fillId="2" borderId="17" xfId="5" applyFont="1" applyFill="1" applyBorder="1" applyAlignment="1">
      <alignment horizontal="center" vertical="center"/>
    </xf>
    <xf numFmtId="0" fontId="2" fillId="2" borderId="8" xfId="5" applyFont="1" applyFill="1" applyBorder="1" applyAlignment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</xf>
    <xf numFmtId="0" fontId="5" fillId="3" borderId="10" xfId="4" applyFont="1" applyFill="1" applyBorder="1" applyAlignment="1" applyProtection="1">
      <alignment horizontal="center" vertical="center" wrapText="1"/>
    </xf>
    <xf numFmtId="0" fontId="5" fillId="0" borderId="10" xfId="4" quotePrefix="1" applyFont="1" applyFill="1" applyBorder="1" applyAlignment="1" applyProtection="1">
      <alignment horizontal="center" vertical="center" wrapText="1"/>
    </xf>
    <xf numFmtId="0" fontId="8" fillId="3" borderId="0" xfId="4" applyFont="1" applyFill="1" applyAlignment="1">
      <alignment vertical="center"/>
    </xf>
    <xf numFmtId="0" fontId="3" fillId="0" borderId="0" xfId="5" applyFont="1" applyFill="1" applyAlignment="1">
      <alignment vertical="center"/>
    </xf>
    <xf numFmtId="0" fontId="8" fillId="3" borderId="0" xfId="5" applyFont="1" applyFill="1" applyBorder="1" applyAlignment="1">
      <alignment horizontal="right" vertical="center"/>
    </xf>
    <xf numFmtId="0" fontId="8" fillId="0" borderId="0" xfId="5" applyFont="1" applyFill="1" applyAlignment="1">
      <alignment vertical="center"/>
    </xf>
    <xf numFmtId="0" fontId="8" fillId="3" borderId="0" xfId="5" applyFont="1" applyFill="1" applyBorder="1" applyAlignment="1">
      <alignment vertical="center"/>
    </xf>
    <xf numFmtId="0" fontId="8" fillId="3" borderId="0" xfId="4" applyFont="1" applyFill="1" applyBorder="1" applyAlignment="1">
      <alignment vertical="center"/>
    </xf>
    <xf numFmtId="0" fontId="18" fillId="3" borderId="0" xfId="5" applyFont="1" applyFill="1" applyAlignment="1">
      <alignment vertical="center" wrapText="1"/>
    </xf>
    <xf numFmtId="0" fontId="18" fillId="0" borderId="0" xfId="5" applyFont="1" applyFill="1" applyAlignment="1">
      <alignment vertical="center" wrapText="1"/>
    </xf>
    <xf numFmtId="0" fontId="8" fillId="3" borderId="0" xfId="5" applyFont="1" applyFill="1" applyBorder="1" applyAlignment="1">
      <alignment horizontal="center" vertical="center"/>
    </xf>
    <xf numFmtId="0" fontId="9" fillId="0" borderId="3" xfId="4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 applyProtection="1">
      <alignment horizontal="center" vertical="center" wrapText="1"/>
    </xf>
    <xf numFmtId="0" fontId="8" fillId="0" borderId="10" xfId="4" applyFont="1" applyFill="1" applyBorder="1" applyAlignment="1" applyProtection="1">
      <alignment horizontal="center" vertical="center" wrapText="1"/>
    </xf>
    <xf numFmtId="0" fontId="10" fillId="0" borderId="3" xfId="4" applyFont="1" applyFill="1" applyBorder="1" applyAlignment="1" applyProtection="1">
      <alignment horizontal="center" vertical="center" wrapText="1"/>
    </xf>
    <xf numFmtId="0" fontId="5" fillId="0" borderId="3" xfId="4" applyFont="1" applyFill="1" applyBorder="1" applyAlignment="1" applyProtection="1">
      <alignment horizontal="center" vertical="center" wrapText="1"/>
    </xf>
    <xf numFmtId="0" fontId="8" fillId="3" borderId="3" xfId="4" applyFont="1" applyFill="1" applyBorder="1" applyAlignment="1" applyProtection="1">
      <alignment horizontal="center" vertical="center" wrapText="1"/>
    </xf>
    <xf numFmtId="0" fontId="8" fillId="3" borderId="10" xfId="4" applyFont="1" applyFill="1" applyBorder="1" applyAlignment="1" applyProtection="1">
      <alignment horizontal="center" vertical="center" wrapText="1"/>
    </xf>
    <xf numFmtId="0" fontId="9" fillId="3" borderId="3" xfId="4" applyFont="1" applyFill="1" applyBorder="1" applyAlignment="1" applyProtection="1">
      <alignment horizontal="center" vertical="center" wrapText="1"/>
    </xf>
    <xf numFmtId="0" fontId="13" fillId="0" borderId="3" xfId="4" applyFont="1" applyFill="1" applyBorder="1" applyAlignment="1" applyProtection="1">
      <alignment horizontal="center" vertical="center" wrapText="1"/>
    </xf>
    <xf numFmtId="0" fontId="8" fillId="3" borderId="3" xfId="4" applyFont="1" applyFill="1" applyBorder="1" applyAlignment="1" applyProtection="1">
      <alignment horizontal="left" vertical="center" wrapText="1"/>
    </xf>
    <xf numFmtId="0" fontId="9" fillId="0" borderId="3" xfId="4" applyFont="1" applyFill="1" applyBorder="1" applyAlignment="1" applyProtection="1">
      <alignment horizontal="left" vertical="center" wrapText="1"/>
    </xf>
    <xf numFmtId="0" fontId="10" fillId="0" borderId="3" xfId="4" applyFont="1" applyFill="1" applyBorder="1" applyAlignment="1" applyProtection="1">
      <alignment horizontal="left" vertical="center" wrapText="1"/>
    </xf>
    <xf numFmtId="0" fontId="8" fillId="0" borderId="3" xfId="4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5" fillId="0" borderId="3" xfId="4" applyFont="1" applyFill="1" applyBorder="1" applyAlignment="1" applyProtection="1">
      <alignment horizontal="left" vertical="center" wrapText="1"/>
    </xf>
    <xf numFmtId="0" fontId="9" fillId="3" borderId="3" xfId="4" applyFont="1" applyFill="1" applyBorder="1" applyAlignment="1" applyProtection="1">
      <alignment horizontal="left" vertical="center" wrapText="1"/>
    </xf>
    <xf numFmtId="0" fontId="13" fillId="0" borderId="3" xfId="4" applyFont="1" applyFill="1" applyBorder="1" applyAlignment="1" applyProtection="1">
      <alignment horizontal="left" vertical="center" wrapText="1"/>
    </xf>
    <xf numFmtId="0" fontId="17" fillId="2" borderId="0" xfId="5" applyFont="1" applyFill="1" applyAlignment="1">
      <alignment horizontal="center" vertical="center" wrapText="1"/>
    </xf>
    <xf numFmtId="0" fontId="8" fillId="2" borderId="7" xfId="5" applyFont="1" applyFill="1" applyBorder="1" applyAlignment="1">
      <alignment horizontal="left" vertical="center"/>
    </xf>
    <xf numFmtId="0" fontId="8" fillId="2" borderId="0" xfId="5" applyFont="1" applyFill="1" applyBorder="1" applyAlignment="1">
      <alignment horizontal="left" vertical="center"/>
    </xf>
    <xf numFmtId="0" fontId="8" fillId="2" borderId="0" xfId="5" applyFont="1" applyFill="1" applyBorder="1" applyAlignment="1">
      <alignment horizontal="center" vertical="center"/>
    </xf>
    <xf numFmtId="0" fontId="8" fillId="2" borderId="17" xfId="5" applyFont="1" applyFill="1" applyBorder="1" applyAlignment="1">
      <alignment horizontal="center" vertical="center"/>
    </xf>
    <xf numFmtId="0" fontId="3" fillId="2" borderId="0" xfId="5" applyFont="1" applyFill="1" applyBorder="1" applyAlignment="1">
      <alignment vertical="center" wrapText="1"/>
    </xf>
    <xf numFmtId="0" fontId="7" fillId="0" borderId="1" xfId="4" applyFont="1" applyFill="1" applyBorder="1" applyAlignment="1" applyProtection="1">
      <alignment vertical="center" wrapText="1"/>
    </xf>
    <xf numFmtId="0" fontId="3" fillId="0" borderId="0" xfId="5" applyFont="1" applyFill="1" applyAlignment="1">
      <alignment horizontal="center" vertical="center"/>
    </xf>
    <xf numFmtId="0" fontId="18" fillId="3" borderId="0" xfId="5" applyFont="1" applyFill="1" applyAlignment="1">
      <alignment vertical="center"/>
    </xf>
    <xf numFmtId="0" fontId="15" fillId="3" borderId="0" xfId="5" applyFont="1" applyFill="1" applyAlignment="1">
      <alignment vertical="center"/>
    </xf>
    <xf numFmtId="0" fontId="19" fillId="3" borderId="0" xfId="5" applyFont="1" applyFill="1" applyAlignment="1">
      <alignment vertical="center" wrapText="1"/>
    </xf>
    <xf numFmtId="0" fontId="20" fillId="3" borderId="0" xfId="5" applyFont="1" applyFill="1" applyAlignment="1">
      <alignment vertical="center" wrapText="1"/>
    </xf>
    <xf numFmtId="0" fontId="21" fillId="3" borderId="0" xfId="5" applyFont="1" applyFill="1" applyAlignment="1">
      <alignment vertical="center" wrapText="1"/>
    </xf>
    <xf numFmtId="0" fontId="18" fillId="3" borderId="0" xfId="5" applyFont="1" applyFill="1" applyAlignment="1">
      <alignment horizontal="left" vertical="center" wrapText="1"/>
    </xf>
    <xf numFmtId="0" fontId="15" fillId="3" borderId="0" xfId="4" applyFont="1" applyFill="1" applyAlignment="1">
      <alignment vertical="center"/>
    </xf>
    <xf numFmtId="0" fontId="15" fillId="3" borderId="0" xfId="4" applyFont="1" applyFill="1" applyBorder="1" applyAlignment="1">
      <alignment vertical="center"/>
    </xf>
    <xf numFmtId="0" fontId="15" fillId="3" borderId="0" xfId="5" applyFont="1" applyFill="1" applyBorder="1" applyAlignment="1">
      <alignment horizontal="center" vertical="center"/>
    </xf>
    <xf numFmtId="0" fontId="16" fillId="2" borderId="0" xfId="5" applyFont="1" applyFill="1" applyBorder="1" applyAlignment="1">
      <alignment horizontal="center" vertical="center" wrapText="1"/>
    </xf>
    <xf numFmtId="0" fontId="5" fillId="3" borderId="0" xfId="4" applyFont="1" applyFill="1" applyBorder="1" applyAlignment="1" applyProtection="1">
      <alignment vertical="center"/>
    </xf>
    <xf numFmtId="0" fontId="5" fillId="3" borderId="0" xfId="4" applyFont="1" applyFill="1" applyBorder="1" applyAlignment="1" applyProtection="1">
      <alignment vertical="center" wrapText="1"/>
    </xf>
    <xf numFmtId="164" fontId="23" fillId="2" borderId="17" xfId="6" applyFont="1" applyFill="1" applyBorder="1" applyAlignment="1">
      <alignment horizontal="center" vertical="center"/>
    </xf>
    <xf numFmtId="164" fontId="23" fillId="2" borderId="0" xfId="6" applyFont="1" applyFill="1" applyBorder="1" applyAlignment="1">
      <alignment horizontal="center" vertical="center"/>
    </xf>
    <xf numFmtId="164" fontId="23" fillId="2" borderId="19" xfId="6" applyFont="1" applyFill="1" applyBorder="1" applyAlignment="1">
      <alignment horizontal="center" vertical="center"/>
    </xf>
    <xf numFmtId="0" fontId="2" fillId="0" borderId="0" xfId="5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17" fillId="0" borderId="0" xfId="5" applyFont="1" applyFill="1" applyAlignment="1">
      <alignment horizontal="left" vertical="center"/>
    </xf>
    <xf numFmtId="0" fontId="17" fillId="0" borderId="0" xfId="5" applyFont="1" applyFill="1" applyAlignment="1">
      <alignment horizontal="center" vertical="center" wrapText="1"/>
    </xf>
    <xf numFmtId="0" fontId="8" fillId="0" borderId="0" xfId="5" applyFont="1" applyFill="1" applyAlignment="1">
      <alignment horizontal="center" vertical="center"/>
    </xf>
    <xf numFmtId="0" fontId="8" fillId="0" borderId="16" xfId="5" applyFont="1" applyFill="1" applyBorder="1" applyAlignment="1">
      <alignment horizontal="center" vertical="center"/>
    </xf>
    <xf numFmtId="0" fontId="8" fillId="0" borderId="17" xfId="5" applyFont="1" applyFill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15" xfId="5" applyFont="1" applyFill="1" applyBorder="1" applyAlignment="1">
      <alignment horizontal="center" vertical="center"/>
    </xf>
    <xf numFmtId="0" fontId="8" fillId="0" borderId="19" xfId="5" applyFont="1" applyFill="1" applyBorder="1" applyAlignment="1">
      <alignment horizontal="center" vertical="center"/>
    </xf>
    <xf numFmtId="0" fontId="2" fillId="0" borderId="17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 wrapText="1"/>
    </xf>
    <xf numFmtId="0" fontId="5" fillId="0" borderId="16" xfId="4" applyFont="1" applyFill="1" applyBorder="1" applyAlignment="1" applyProtection="1">
      <alignment horizontal="center" vertical="center" wrapText="1"/>
    </xf>
    <xf numFmtId="0" fontId="5" fillId="0" borderId="20" xfId="4" applyFont="1" applyFill="1" applyBorder="1" applyAlignment="1" applyProtection="1">
      <alignment vertical="center" wrapText="1"/>
    </xf>
    <xf numFmtId="0" fontId="2" fillId="0" borderId="3" xfId="4" applyFont="1" applyFill="1" applyBorder="1" applyAlignment="1" applyProtection="1">
      <alignment horizontal="left" vertical="center" wrapText="1"/>
    </xf>
    <xf numFmtId="0" fontId="5" fillId="0" borderId="5" xfId="4" applyFont="1" applyFill="1" applyBorder="1" applyAlignment="1" applyProtection="1">
      <alignment horizontal="center" vertical="center" wrapText="1"/>
    </xf>
    <xf numFmtId="0" fontId="5" fillId="0" borderId="5" xfId="4" applyFont="1" applyFill="1" applyBorder="1" applyAlignment="1" applyProtection="1">
      <alignment horizontal="left" vertical="center" wrapText="1"/>
    </xf>
    <xf numFmtId="0" fontId="8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5" applyFont="1" applyFill="1" applyBorder="1" applyAlignment="1">
      <alignment horizontal="left" vertical="center"/>
    </xf>
    <xf numFmtId="0" fontId="8" fillId="0" borderId="0" xfId="5" applyFont="1" applyFill="1" applyBorder="1" applyAlignment="1">
      <alignment vertical="center"/>
    </xf>
    <xf numFmtId="0" fontId="20" fillId="0" borderId="0" xfId="5" applyFont="1" applyFill="1" applyAlignment="1">
      <alignment vertical="center" wrapText="1"/>
    </xf>
    <xf numFmtId="0" fontId="2" fillId="2" borderId="0" xfId="5" applyFont="1" applyFill="1" applyBorder="1" applyAlignment="1">
      <alignment horizontal="center" vertical="center" wrapText="1"/>
    </xf>
    <xf numFmtId="0" fontId="14" fillId="0" borderId="10" xfId="4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 applyProtection="1">
      <alignment horizontal="center" vertical="center" wrapText="1"/>
    </xf>
    <xf numFmtId="164" fontId="23" fillId="2" borderId="23" xfId="6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vertical="center"/>
    </xf>
    <xf numFmtId="0" fontId="3" fillId="2" borderId="15" xfId="5" applyFont="1" applyFill="1" applyBorder="1" applyAlignment="1">
      <alignment vertical="center"/>
    </xf>
    <xf numFmtId="0" fontId="8" fillId="6" borderId="10" xfId="4" applyFont="1" applyFill="1" applyBorder="1" applyAlignment="1" applyProtection="1">
      <alignment horizontal="center" vertical="center" wrapText="1"/>
    </xf>
    <xf numFmtId="0" fontId="9" fillId="6" borderId="3" xfId="4" applyFont="1" applyFill="1" applyBorder="1" applyAlignment="1" applyProtection="1">
      <alignment horizontal="center" vertical="center" wrapText="1"/>
    </xf>
    <xf numFmtId="0" fontId="9" fillId="6" borderId="3" xfId="4" applyFont="1" applyFill="1" applyBorder="1" applyAlignment="1" applyProtection="1">
      <alignment horizontal="left" vertical="center" wrapText="1"/>
    </xf>
    <xf numFmtId="0" fontId="8" fillId="0" borderId="23" xfId="5" quotePrefix="1" applyFont="1" applyFill="1" applyBorder="1" applyAlignment="1">
      <alignment horizontal="center" vertical="center"/>
    </xf>
    <xf numFmtId="165" fontId="6" fillId="2" borderId="0" xfId="6" applyNumberFormat="1" applyFont="1" applyFill="1" applyAlignment="1">
      <alignment vertical="center"/>
    </xf>
    <xf numFmtId="165" fontId="7" fillId="2" borderId="0" xfId="6" applyNumberFormat="1" applyFont="1" applyFill="1" applyAlignment="1">
      <alignment horizontal="center" vertical="center" wrapText="1"/>
    </xf>
    <xf numFmtId="165" fontId="6" fillId="2" borderId="0" xfId="6" applyNumberFormat="1" applyFont="1" applyFill="1" applyAlignment="1">
      <alignment horizontal="center" vertical="center"/>
    </xf>
    <xf numFmtId="165" fontId="6" fillId="2" borderId="17" xfId="5" applyNumberFormat="1" applyFont="1" applyFill="1" applyBorder="1" applyAlignment="1">
      <alignment horizontal="center" vertical="center"/>
    </xf>
    <xf numFmtId="165" fontId="6" fillId="2" borderId="0" xfId="5" applyNumberFormat="1" applyFont="1" applyFill="1" applyBorder="1" applyAlignment="1">
      <alignment horizontal="center" vertical="center"/>
    </xf>
    <xf numFmtId="165" fontId="6" fillId="2" borderId="19" xfId="5" applyNumberFormat="1" applyFont="1" applyFill="1" applyBorder="1" applyAlignment="1">
      <alignment horizontal="center" vertical="center"/>
    </xf>
    <xf numFmtId="165" fontId="6" fillId="2" borderId="0" xfId="6" applyNumberFormat="1" applyFont="1" applyFill="1" applyBorder="1" applyAlignment="1">
      <alignment horizontal="center" vertical="center"/>
    </xf>
    <xf numFmtId="165" fontId="7" fillId="2" borderId="17" xfId="6" applyNumberFormat="1" applyFont="1" applyFill="1" applyBorder="1" applyAlignment="1">
      <alignment horizontal="center" vertical="center"/>
    </xf>
    <xf numFmtId="165" fontId="6" fillId="2" borderId="19" xfId="6" applyNumberFormat="1" applyFont="1" applyFill="1" applyBorder="1" applyAlignment="1">
      <alignment horizontal="center" vertical="center"/>
    </xf>
    <xf numFmtId="165" fontId="7" fillId="3" borderId="18" xfId="6" applyNumberFormat="1" applyFont="1" applyFill="1" applyBorder="1" applyAlignment="1" applyProtection="1">
      <alignment horizontal="center" vertical="center"/>
    </xf>
    <xf numFmtId="165" fontId="25" fillId="0" borderId="6" xfId="6" applyNumberFormat="1" applyFont="1" applyBorder="1" applyAlignment="1">
      <alignment horizontal="right" vertical="center" wrapText="1"/>
    </xf>
    <xf numFmtId="165" fontId="25" fillId="0" borderId="2" xfId="6" applyNumberFormat="1" applyFont="1" applyBorder="1" applyAlignment="1">
      <alignment horizontal="right" vertical="center" wrapText="1"/>
    </xf>
    <xf numFmtId="165" fontId="25" fillId="0" borderId="2" xfId="6" applyNumberFormat="1" applyFont="1" applyFill="1" applyBorder="1" applyAlignment="1">
      <alignment horizontal="right" vertical="center" wrapText="1"/>
    </xf>
    <xf numFmtId="165" fontId="25" fillId="6" borderId="2" xfId="6" applyNumberFormat="1" applyFont="1" applyFill="1" applyBorder="1" applyAlignment="1">
      <alignment horizontal="right" vertical="center" wrapText="1"/>
    </xf>
    <xf numFmtId="165" fontId="6" fillId="3" borderId="0" xfId="6" applyNumberFormat="1" applyFont="1" applyFill="1" applyAlignment="1">
      <alignment vertical="center"/>
    </xf>
    <xf numFmtId="165" fontId="6" fillId="3" borderId="0" xfId="6" applyNumberFormat="1" applyFont="1" applyFill="1" applyBorder="1" applyAlignment="1">
      <alignment vertical="center"/>
    </xf>
    <xf numFmtId="165" fontId="6" fillId="3" borderId="0" xfId="6" applyNumberFormat="1" applyFont="1" applyFill="1" applyBorder="1" applyAlignment="1">
      <alignment horizontal="center" vertical="center"/>
    </xf>
    <xf numFmtId="165" fontId="26" fillId="0" borderId="2" xfId="6" applyNumberFormat="1" applyFont="1" applyBorder="1" applyAlignment="1">
      <alignment horizontal="right" vertical="center" wrapText="1"/>
    </xf>
    <xf numFmtId="165" fontId="27" fillId="0" borderId="2" xfId="6" applyNumberFormat="1" applyFont="1" applyBorder="1" applyAlignment="1">
      <alignment horizontal="right" vertical="center" wrapText="1"/>
    </xf>
    <xf numFmtId="165" fontId="2" fillId="0" borderId="0" xfId="5" applyNumberFormat="1" applyFont="1" applyFill="1" applyAlignment="1">
      <alignment vertical="center" wrapText="1"/>
    </xf>
    <xf numFmtId="165" fontId="26" fillId="0" borderId="2" xfId="6" applyNumberFormat="1" applyFont="1" applyFill="1" applyBorder="1" applyAlignment="1">
      <alignment horizontal="right" vertical="center" wrapText="1"/>
    </xf>
    <xf numFmtId="0" fontId="2" fillId="4" borderId="22" xfId="5" applyFont="1" applyFill="1" applyBorder="1" applyAlignment="1">
      <alignment horizontal="center" vertical="center"/>
    </xf>
    <xf numFmtId="165" fontId="7" fillId="0" borderId="0" xfId="6" applyNumberFormat="1" applyFont="1" applyFill="1" applyBorder="1" applyAlignment="1">
      <alignment horizontal="center" vertical="center"/>
    </xf>
    <xf numFmtId="165" fontId="26" fillId="0" borderId="4" xfId="6" applyNumberFormat="1" applyFont="1" applyFill="1" applyBorder="1" applyAlignment="1">
      <alignment horizontal="right" vertical="center" wrapText="1"/>
    </xf>
    <xf numFmtId="0" fontId="28" fillId="0" borderId="0" xfId="0" applyFont="1"/>
    <xf numFmtId="0" fontId="3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justify" vertical="center"/>
    </xf>
    <xf numFmtId="0" fontId="8" fillId="0" borderId="0" xfId="5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4" borderId="16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7" fillId="4" borderId="8" xfId="5" applyFont="1" applyFill="1" applyBorder="1" applyAlignment="1">
      <alignment horizontal="center" vertical="center"/>
    </xf>
    <xf numFmtId="0" fontId="17" fillId="4" borderId="15" xfId="5" applyFont="1" applyFill="1" applyBorder="1" applyAlignment="1">
      <alignment horizontal="center" vertical="center"/>
    </xf>
    <xf numFmtId="0" fontId="17" fillId="4" borderId="19" xfId="5" applyFont="1" applyFill="1" applyBorder="1" applyAlignment="1">
      <alignment horizontal="center" vertical="center"/>
    </xf>
    <xf numFmtId="0" fontId="17" fillId="4" borderId="9" xfId="5" applyFont="1" applyFill="1" applyBorder="1" applyAlignment="1">
      <alignment horizontal="center" vertical="center"/>
    </xf>
    <xf numFmtId="0" fontId="2" fillId="5" borderId="20" xfId="5" applyFont="1" applyFill="1" applyBorder="1" applyAlignment="1">
      <alignment horizontal="center" vertical="center"/>
    </xf>
    <xf numFmtId="0" fontId="2" fillId="5" borderId="21" xfId="5" applyFont="1" applyFill="1" applyBorder="1" applyAlignment="1">
      <alignment horizontal="center" vertical="center"/>
    </xf>
    <xf numFmtId="0" fontId="2" fillId="4" borderId="20" xfId="5" applyFont="1" applyFill="1" applyBorder="1" applyAlignment="1">
      <alignment horizontal="center" vertical="center"/>
    </xf>
    <xf numFmtId="0" fontId="2" fillId="4" borderId="21" xfId="5" applyFont="1" applyFill="1" applyBorder="1" applyAlignment="1">
      <alignment horizontal="center" vertical="center"/>
    </xf>
    <xf numFmtId="0" fontId="2" fillId="4" borderId="22" xfId="5" applyFont="1" applyFill="1" applyBorder="1" applyAlignment="1">
      <alignment horizontal="center" vertical="center"/>
    </xf>
    <xf numFmtId="0" fontId="2" fillId="5" borderId="16" xfId="5" applyFont="1" applyFill="1" applyBorder="1" applyAlignment="1">
      <alignment horizontal="center" vertical="center"/>
    </xf>
    <xf numFmtId="0" fontId="2" fillId="5" borderId="17" xfId="5" applyFont="1" applyFill="1" applyBorder="1" applyAlignment="1">
      <alignment horizontal="center" vertical="center"/>
    </xf>
    <xf numFmtId="0" fontId="2" fillId="5" borderId="8" xfId="5" applyFont="1" applyFill="1" applyBorder="1" applyAlignment="1">
      <alignment horizontal="center" vertical="center"/>
    </xf>
    <xf numFmtId="0" fontId="8" fillId="3" borderId="0" xfId="5" applyFont="1" applyFill="1" applyAlignment="1">
      <alignment horizontal="center" vertical="center" wrapText="1"/>
    </xf>
  </cellXfs>
  <cellStyles count="9">
    <cellStyle name="Comma 2" xfId="3"/>
    <cellStyle name="Migliaia" xfId="6" builtinId="3"/>
    <cellStyle name="Normal 12" xfId="7"/>
    <cellStyle name="Normal 2" xfId="2"/>
    <cellStyle name="Normal_Sheet1 2" xfId="4"/>
    <cellStyle name="Normale" xfId="0" builtinId="0"/>
    <cellStyle name="Normale 2" xfId="8"/>
    <cellStyle name="Normale_Mattone CE_Budget 2008 (v. 0.5 del 12.02.2008)" xfId="1"/>
    <cellStyle name="Normale_Mattone CE_Budget 2008 (v. 0.5 del 12.02.2008) 2" xf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2"/>
  <sheetViews>
    <sheetView showGridLines="0" tabSelected="1" topLeftCell="A578" zoomScale="90" zoomScaleNormal="90" zoomScaleSheetLayoutView="80" workbookViewId="0">
      <selection activeCell="D595" sqref="D595"/>
    </sheetView>
  </sheetViews>
  <sheetFormatPr defaultColWidth="10.28515625" defaultRowHeight="15" x14ac:dyDescent="0.25"/>
  <cols>
    <col min="1" max="1" width="9.5703125" style="1" customWidth="1"/>
    <col min="2" max="2" width="11.7109375" style="74" customWidth="1"/>
    <col min="3" max="3" width="59" style="74" customWidth="1"/>
    <col min="4" max="4" width="26.7109375" style="127" customWidth="1"/>
    <col min="5" max="5" width="3.42578125" style="2" customWidth="1"/>
    <col min="6" max="6" width="3.28515625" style="2" customWidth="1"/>
    <col min="7" max="7" width="3.140625" style="2" customWidth="1"/>
    <col min="8" max="8" width="3.28515625" style="2" bestFit="1" customWidth="1"/>
    <col min="9" max="9" width="3.28515625" style="2" customWidth="1"/>
    <col min="10" max="10" width="2.85546875" style="2" customWidth="1"/>
    <col min="11" max="11" width="1.7109375" style="2" customWidth="1"/>
    <col min="12" max="12" width="7.28515625" style="2" customWidth="1"/>
    <col min="13" max="17" width="3.28515625" style="2" customWidth="1"/>
    <col min="18" max="18" width="2.28515625" style="2" customWidth="1"/>
    <col min="19" max="20" width="3.28515625" style="2" customWidth="1"/>
    <col min="21" max="21" width="3.42578125" style="2" customWidth="1"/>
    <col min="22" max="22" width="1.7109375" style="2" customWidth="1"/>
    <col min="23" max="23" width="3.42578125" style="1" customWidth="1"/>
    <col min="24" max="25" width="3" style="1" customWidth="1"/>
    <col min="26" max="28" width="3.28515625" style="1" customWidth="1"/>
    <col min="29" max="29" width="12.5703125" style="75" customWidth="1"/>
    <col min="30" max="30" width="13" style="6" customWidth="1"/>
    <col min="31" max="230" width="10.28515625" style="1"/>
    <col min="231" max="239" width="9.140625" style="1" customWidth="1"/>
    <col min="240" max="240" width="1" style="1" customWidth="1"/>
    <col min="241" max="244" width="3.28515625" style="1" customWidth="1"/>
    <col min="245" max="245" width="1.85546875" style="1" customWidth="1"/>
    <col min="246" max="246" width="17.85546875" style="1" customWidth="1"/>
    <col min="247" max="247" width="1.85546875" style="1" customWidth="1"/>
    <col min="248" max="251" width="3.28515625" style="1" customWidth="1"/>
    <col min="252" max="252" width="1.85546875" style="1" customWidth="1"/>
    <col min="253" max="253" width="12.42578125" style="1" customWidth="1"/>
    <col min="254" max="254" width="1.85546875" style="1" customWidth="1"/>
    <col min="255" max="257" width="3" style="1" customWidth="1"/>
    <col min="258" max="258" width="4.42578125" style="1" customWidth="1"/>
    <col min="259" max="260" width="3" style="1" customWidth="1"/>
    <col min="261" max="266" width="3.28515625" style="1" customWidth="1"/>
    <col min="267" max="268" width="9.140625" style="1" customWidth="1"/>
    <col min="269" max="272" width="3.28515625" style="1" customWidth="1"/>
    <col min="273" max="273" width="4.140625" style="1" customWidth="1"/>
    <col min="274" max="486" width="10.28515625" style="1"/>
    <col min="487" max="495" width="9.140625" style="1" customWidth="1"/>
    <col min="496" max="496" width="1" style="1" customWidth="1"/>
    <col min="497" max="500" width="3.28515625" style="1" customWidth="1"/>
    <col min="501" max="501" width="1.85546875" style="1" customWidth="1"/>
    <col min="502" max="502" width="17.85546875" style="1" customWidth="1"/>
    <col min="503" max="503" width="1.85546875" style="1" customWidth="1"/>
    <col min="504" max="507" width="3.28515625" style="1" customWidth="1"/>
    <col min="508" max="508" width="1.85546875" style="1" customWidth="1"/>
    <col min="509" max="509" width="12.42578125" style="1" customWidth="1"/>
    <col min="510" max="510" width="1.85546875" style="1" customWidth="1"/>
    <col min="511" max="513" width="3" style="1" customWidth="1"/>
    <col min="514" max="514" width="4.42578125" style="1" customWidth="1"/>
    <col min="515" max="516" width="3" style="1" customWidth="1"/>
    <col min="517" max="522" width="3.28515625" style="1" customWidth="1"/>
    <col min="523" max="524" width="9.140625" style="1" customWidth="1"/>
    <col min="525" max="528" width="3.28515625" style="1" customWidth="1"/>
    <col min="529" max="529" width="4.140625" style="1" customWidth="1"/>
    <col min="530" max="742" width="10.28515625" style="1"/>
    <col min="743" max="751" width="9.140625" style="1" customWidth="1"/>
    <col min="752" max="752" width="1" style="1" customWidth="1"/>
    <col min="753" max="756" width="3.28515625" style="1" customWidth="1"/>
    <col min="757" max="757" width="1.85546875" style="1" customWidth="1"/>
    <col min="758" max="758" width="17.85546875" style="1" customWidth="1"/>
    <col min="759" max="759" width="1.85546875" style="1" customWidth="1"/>
    <col min="760" max="763" width="3.28515625" style="1" customWidth="1"/>
    <col min="764" max="764" width="1.85546875" style="1" customWidth="1"/>
    <col min="765" max="765" width="12.42578125" style="1" customWidth="1"/>
    <col min="766" max="766" width="1.85546875" style="1" customWidth="1"/>
    <col min="767" max="769" width="3" style="1" customWidth="1"/>
    <col min="770" max="770" width="4.42578125" style="1" customWidth="1"/>
    <col min="771" max="772" width="3" style="1" customWidth="1"/>
    <col min="773" max="778" width="3.28515625" style="1" customWidth="1"/>
    <col min="779" max="780" width="9.140625" style="1" customWidth="1"/>
    <col min="781" max="784" width="3.28515625" style="1" customWidth="1"/>
    <col min="785" max="785" width="4.140625" style="1" customWidth="1"/>
    <col min="786" max="998" width="10.28515625" style="1"/>
    <col min="999" max="1007" width="9.140625" style="1" customWidth="1"/>
    <col min="1008" max="1008" width="1" style="1" customWidth="1"/>
    <col min="1009" max="1012" width="3.28515625" style="1" customWidth="1"/>
    <col min="1013" max="1013" width="1.85546875" style="1" customWidth="1"/>
    <col min="1014" max="1014" width="17.85546875" style="1" customWidth="1"/>
    <col min="1015" max="1015" width="1.85546875" style="1" customWidth="1"/>
    <col min="1016" max="1019" width="3.28515625" style="1" customWidth="1"/>
    <col min="1020" max="1020" width="1.85546875" style="1" customWidth="1"/>
    <col min="1021" max="1021" width="12.42578125" style="1" customWidth="1"/>
    <col min="1022" max="1022" width="1.85546875" style="1" customWidth="1"/>
    <col min="1023" max="1025" width="3" style="1" customWidth="1"/>
    <col min="1026" max="1026" width="4.42578125" style="1" customWidth="1"/>
    <col min="1027" max="1028" width="3" style="1" customWidth="1"/>
    <col min="1029" max="1034" width="3.28515625" style="1" customWidth="1"/>
    <col min="1035" max="1036" width="9.140625" style="1" customWidth="1"/>
    <col min="1037" max="1040" width="3.28515625" style="1" customWidth="1"/>
    <col min="1041" max="1041" width="4.140625" style="1" customWidth="1"/>
    <col min="1042" max="1254" width="10.28515625" style="1"/>
    <col min="1255" max="1263" width="9.140625" style="1" customWidth="1"/>
    <col min="1264" max="1264" width="1" style="1" customWidth="1"/>
    <col min="1265" max="1268" width="3.28515625" style="1" customWidth="1"/>
    <col min="1269" max="1269" width="1.85546875" style="1" customWidth="1"/>
    <col min="1270" max="1270" width="17.85546875" style="1" customWidth="1"/>
    <col min="1271" max="1271" width="1.85546875" style="1" customWidth="1"/>
    <col min="1272" max="1275" width="3.28515625" style="1" customWidth="1"/>
    <col min="1276" max="1276" width="1.85546875" style="1" customWidth="1"/>
    <col min="1277" max="1277" width="12.42578125" style="1" customWidth="1"/>
    <col min="1278" max="1278" width="1.85546875" style="1" customWidth="1"/>
    <col min="1279" max="1281" width="3" style="1" customWidth="1"/>
    <col min="1282" max="1282" width="4.42578125" style="1" customWidth="1"/>
    <col min="1283" max="1284" width="3" style="1" customWidth="1"/>
    <col min="1285" max="1290" width="3.28515625" style="1" customWidth="1"/>
    <col min="1291" max="1292" width="9.140625" style="1" customWidth="1"/>
    <col min="1293" max="1296" width="3.28515625" style="1" customWidth="1"/>
    <col min="1297" max="1297" width="4.140625" style="1" customWidth="1"/>
    <col min="1298" max="1510" width="10.28515625" style="1"/>
    <col min="1511" max="1519" width="9.140625" style="1" customWidth="1"/>
    <col min="1520" max="1520" width="1" style="1" customWidth="1"/>
    <col min="1521" max="1524" width="3.28515625" style="1" customWidth="1"/>
    <col min="1525" max="1525" width="1.85546875" style="1" customWidth="1"/>
    <col min="1526" max="1526" width="17.85546875" style="1" customWidth="1"/>
    <col min="1527" max="1527" width="1.85546875" style="1" customWidth="1"/>
    <col min="1528" max="1531" width="3.28515625" style="1" customWidth="1"/>
    <col min="1532" max="1532" width="1.85546875" style="1" customWidth="1"/>
    <col min="1533" max="1533" width="12.42578125" style="1" customWidth="1"/>
    <col min="1534" max="1534" width="1.85546875" style="1" customWidth="1"/>
    <col min="1535" max="1537" width="3" style="1" customWidth="1"/>
    <col min="1538" max="1538" width="4.42578125" style="1" customWidth="1"/>
    <col min="1539" max="1540" width="3" style="1" customWidth="1"/>
    <col min="1541" max="1546" width="3.28515625" style="1" customWidth="1"/>
    <col min="1547" max="1548" width="9.140625" style="1" customWidth="1"/>
    <col min="1549" max="1552" width="3.28515625" style="1" customWidth="1"/>
    <col min="1553" max="1553" width="4.140625" style="1" customWidth="1"/>
    <col min="1554" max="1766" width="10.28515625" style="1"/>
    <col min="1767" max="1775" width="9.140625" style="1" customWidth="1"/>
    <col min="1776" max="1776" width="1" style="1" customWidth="1"/>
    <col min="1777" max="1780" width="3.28515625" style="1" customWidth="1"/>
    <col min="1781" max="1781" width="1.85546875" style="1" customWidth="1"/>
    <col min="1782" max="1782" width="17.85546875" style="1" customWidth="1"/>
    <col min="1783" max="1783" width="1.85546875" style="1" customWidth="1"/>
    <col min="1784" max="1787" width="3.28515625" style="1" customWidth="1"/>
    <col min="1788" max="1788" width="1.85546875" style="1" customWidth="1"/>
    <col min="1789" max="1789" width="12.42578125" style="1" customWidth="1"/>
    <col min="1790" max="1790" width="1.85546875" style="1" customWidth="1"/>
    <col min="1791" max="1793" width="3" style="1" customWidth="1"/>
    <col min="1794" max="1794" width="4.42578125" style="1" customWidth="1"/>
    <col min="1795" max="1796" width="3" style="1" customWidth="1"/>
    <col min="1797" max="1802" width="3.28515625" style="1" customWidth="1"/>
    <col min="1803" max="1804" width="9.140625" style="1" customWidth="1"/>
    <col min="1805" max="1808" width="3.28515625" style="1" customWidth="1"/>
    <col min="1809" max="1809" width="4.140625" style="1" customWidth="1"/>
    <col min="1810" max="2022" width="10.28515625" style="1"/>
    <col min="2023" max="2031" width="9.140625" style="1" customWidth="1"/>
    <col min="2032" max="2032" width="1" style="1" customWidth="1"/>
    <col min="2033" max="2036" width="3.28515625" style="1" customWidth="1"/>
    <col min="2037" max="2037" width="1.85546875" style="1" customWidth="1"/>
    <col min="2038" max="2038" width="17.85546875" style="1" customWidth="1"/>
    <col min="2039" max="2039" width="1.85546875" style="1" customWidth="1"/>
    <col min="2040" max="2043" width="3.28515625" style="1" customWidth="1"/>
    <col min="2044" max="2044" width="1.85546875" style="1" customWidth="1"/>
    <col min="2045" max="2045" width="12.42578125" style="1" customWidth="1"/>
    <col min="2046" max="2046" width="1.85546875" style="1" customWidth="1"/>
    <col min="2047" max="2049" width="3" style="1" customWidth="1"/>
    <col min="2050" max="2050" width="4.42578125" style="1" customWidth="1"/>
    <col min="2051" max="2052" width="3" style="1" customWidth="1"/>
    <col min="2053" max="2058" width="3.28515625" style="1" customWidth="1"/>
    <col min="2059" max="2060" width="9.140625" style="1" customWidth="1"/>
    <col min="2061" max="2064" width="3.28515625" style="1" customWidth="1"/>
    <col min="2065" max="2065" width="4.140625" style="1" customWidth="1"/>
    <col min="2066" max="2278" width="10.28515625" style="1"/>
    <col min="2279" max="2287" width="9.140625" style="1" customWidth="1"/>
    <col min="2288" max="2288" width="1" style="1" customWidth="1"/>
    <col min="2289" max="2292" width="3.28515625" style="1" customWidth="1"/>
    <col min="2293" max="2293" width="1.85546875" style="1" customWidth="1"/>
    <col min="2294" max="2294" width="17.85546875" style="1" customWidth="1"/>
    <col min="2295" max="2295" width="1.85546875" style="1" customWidth="1"/>
    <col min="2296" max="2299" width="3.28515625" style="1" customWidth="1"/>
    <col min="2300" max="2300" width="1.85546875" style="1" customWidth="1"/>
    <col min="2301" max="2301" width="12.42578125" style="1" customWidth="1"/>
    <col min="2302" max="2302" width="1.85546875" style="1" customWidth="1"/>
    <col min="2303" max="2305" width="3" style="1" customWidth="1"/>
    <col min="2306" max="2306" width="4.42578125" style="1" customWidth="1"/>
    <col min="2307" max="2308" width="3" style="1" customWidth="1"/>
    <col min="2309" max="2314" width="3.28515625" style="1" customWidth="1"/>
    <col min="2315" max="2316" width="9.140625" style="1" customWidth="1"/>
    <col min="2317" max="2320" width="3.28515625" style="1" customWidth="1"/>
    <col min="2321" max="2321" width="4.140625" style="1" customWidth="1"/>
    <col min="2322" max="2534" width="10.28515625" style="1"/>
    <col min="2535" max="2543" width="9.140625" style="1" customWidth="1"/>
    <col min="2544" max="2544" width="1" style="1" customWidth="1"/>
    <col min="2545" max="2548" width="3.28515625" style="1" customWidth="1"/>
    <col min="2549" max="2549" width="1.85546875" style="1" customWidth="1"/>
    <col min="2550" max="2550" width="17.85546875" style="1" customWidth="1"/>
    <col min="2551" max="2551" width="1.85546875" style="1" customWidth="1"/>
    <col min="2552" max="2555" width="3.28515625" style="1" customWidth="1"/>
    <col min="2556" max="2556" width="1.85546875" style="1" customWidth="1"/>
    <col min="2557" max="2557" width="12.42578125" style="1" customWidth="1"/>
    <col min="2558" max="2558" width="1.85546875" style="1" customWidth="1"/>
    <col min="2559" max="2561" width="3" style="1" customWidth="1"/>
    <col min="2562" max="2562" width="4.42578125" style="1" customWidth="1"/>
    <col min="2563" max="2564" width="3" style="1" customWidth="1"/>
    <col min="2565" max="2570" width="3.28515625" style="1" customWidth="1"/>
    <col min="2571" max="2572" width="9.140625" style="1" customWidth="1"/>
    <col min="2573" max="2576" width="3.28515625" style="1" customWidth="1"/>
    <col min="2577" max="2577" width="4.140625" style="1" customWidth="1"/>
    <col min="2578" max="2790" width="10.28515625" style="1"/>
    <col min="2791" max="2799" width="9.140625" style="1" customWidth="1"/>
    <col min="2800" max="2800" width="1" style="1" customWidth="1"/>
    <col min="2801" max="2804" width="3.28515625" style="1" customWidth="1"/>
    <col min="2805" max="2805" width="1.85546875" style="1" customWidth="1"/>
    <col min="2806" max="2806" width="17.85546875" style="1" customWidth="1"/>
    <col min="2807" max="2807" width="1.85546875" style="1" customWidth="1"/>
    <col min="2808" max="2811" width="3.28515625" style="1" customWidth="1"/>
    <col min="2812" max="2812" width="1.85546875" style="1" customWidth="1"/>
    <col min="2813" max="2813" width="12.42578125" style="1" customWidth="1"/>
    <col min="2814" max="2814" width="1.85546875" style="1" customWidth="1"/>
    <col min="2815" max="2817" width="3" style="1" customWidth="1"/>
    <col min="2818" max="2818" width="4.42578125" style="1" customWidth="1"/>
    <col min="2819" max="2820" width="3" style="1" customWidth="1"/>
    <col min="2821" max="2826" width="3.28515625" style="1" customWidth="1"/>
    <col min="2827" max="2828" width="9.140625" style="1" customWidth="1"/>
    <col min="2829" max="2832" width="3.28515625" style="1" customWidth="1"/>
    <col min="2833" max="2833" width="4.140625" style="1" customWidth="1"/>
    <col min="2834" max="3046" width="10.28515625" style="1"/>
    <col min="3047" max="3055" width="9.140625" style="1" customWidth="1"/>
    <col min="3056" max="3056" width="1" style="1" customWidth="1"/>
    <col min="3057" max="3060" width="3.28515625" style="1" customWidth="1"/>
    <col min="3061" max="3061" width="1.85546875" style="1" customWidth="1"/>
    <col min="3062" max="3062" width="17.85546875" style="1" customWidth="1"/>
    <col min="3063" max="3063" width="1.85546875" style="1" customWidth="1"/>
    <col min="3064" max="3067" width="3.28515625" style="1" customWidth="1"/>
    <col min="3068" max="3068" width="1.85546875" style="1" customWidth="1"/>
    <col min="3069" max="3069" width="12.42578125" style="1" customWidth="1"/>
    <col min="3070" max="3070" width="1.85546875" style="1" customWidth="1"/>
    <col min="3071" max="3073" width="3" style="1" customWidth="1"/>
    <col min="3074" max="3074" width="4.42578125" style="1" customWidth="1"/>
    <col min="3075" max="3076" width="3" style="1" customWidth="1"/>
    <col min="3077" max="3082" width="3.28515625" style="1" customWidth="1"/>
    <col min="3083" max="3084" width="9.140625" style="1" customWidth="1"/>
    <col min="3085" max="3088" width="3.28515625" style="1" customWidth="1"/>
    <col min="3089" max="3089" width="4.140625" style="1" customWidth="1"/>
    <col min="3090" max="3302" width="10.28515625" style="1"/>
    <col min="3303" max="3311" width="9.140625" style="1" customWidth="1"/>
    <col min="3312" max="3312" width="1" style="1" customWidth="1"/>
    <col min="3313" max="3316" width="3.28515625" style="1" customWidth="1"/>
    <col min="3317" max="3317" width="1.85546875" style="1" customWidth="1"/>
    <col min="3318" max="3318" width="17.85546875" style="1" customWidth="1"/>
    <col min="3319" max="3319" width="1.85546875" style="1" customWidth="1"/>
    <col min="3320" max="3323" width="3.28515625" style="1" customWidth="1"/>
    <col min="3324" max="3324" width="1.85546875" style="1" customWidth="1"/>
    <col min="3325" max="3325" width="12.42578125" style="1" customWidth="1"/>
    <col min="3326" max="3326" width="1.85546875" style="1" customWidth="1"/>
    <col min="3327" max="3329" width="3" style="1" customWidth="1"/>
    <col min="3330" max="3330" width="4.42578125" style="1" customWidth="1"/>
    <col min="3331" max="3332" width="3" style="1" customWidth="1"/>
    <col min="3333" max="3338" width="3.28515625" style="1" customWidth="1"/>
    <col min="3339" max="3340" width="9.140625" style="1" customWidth="1"/>
    <col min="3341" max="3344" width="3.28515625" style="1" customWidth="1"/>
    <col min="3345" max="3345" width="4.140625" style="1" customWidth="1"/>
    <col min="3346" max="3558" width="10.28515625" style="1"/>
    <col min="3559" max="3567" width="9.140625" style="1" customWidth="1"/>
    <col min="3568" max="3568" width="1" style="1" customWidth="1"/>
    <col min="3569" max="3572" width="3.28515625" style="1" customWidth="1"/>
    <col min="3573" max="3573" width="1.85546875" style="1" customWidth="1"/>
    <col min="3574" max="3574" width="17.85546875" style="1" customWidth="1"/>
    <col min="3575" max="3575" width="1.85546875" style="1" customWidth="1"/>
    <col min="3576" max="3579" width="3.28515625" style="1" customWidth="1"/>
    <col min="3580" max="3580" width="1.85546875" style="1" customWidth="1"/>
    <col min="3581" max="3581" width="12.42578125" style="1" customWidth="1"/>
    <col min="3582" max="3582" width="1.85546875" style="1" customWidth="1"/>
    <col min="3583" max="3585" width="3" style="1" customWidth="1"/>
    <col min="3586" max="3586" width="4.42578125" style="1" customWidth="1"/>
    <col min="3587" max="3588" width="3" style="1" customWidth="1"/>
    <col min="3589" max="3594" width="3.28515625" style="1" customWidth="1"/>
    <col min="3595" max="3596" width="9.140625" style="1" customWidth="1"/>
    <col min="3597" max="3600" width="3.28515625" style="1" customWidth="1"/>
    <col min="3601" max="3601" width="4.140625" style="1" customWidth="1"/>
    <col min="3602" max="3814" width="10.28515625" style="1"/>
    <col min="3815" max="3823" width="9.140625" style="1" customWidth="1"/>
    <col min="3824" max="3824" width="1" style="1" customWidth="1"/>
    <col min="3825" max="3828" width="3.28515625" style="1" customWidth="1"/>
    <col min="3829" max="3829" width="1.85546875" style="1" customWidth="1"/>
    <col min="3830" max="3830" width="17.85546875" style="1" customWidth="1"/>
    <col min="3831" max="3831" width="1.85546875" style="1" customWidth="1"/>
    <col min="3832" max="3835" width="3.28515625" style="1" customWidth="1"/>
    <col min="3836" max="3836" width="1.85546875" style="1" customWidth="1"/>
    <col min="3837" max="3837" width="12.42578125" style="1" customWidth="1"/>
    <col min="3838" max="3838" width="1.85546875" style="1" customWidth="1"/>
    <col min="3839" max="3841" width="3" style="1" customWidth="1"/>
    <col min="3842" max="3842" width="4.42578125" style="1" customWidth="1"/>
    <col min="3843" max="3844" width="3" style="1" customWidth="1"/>
    <col min="3845" max="3850" width="3.28515625" style="1" customWidth="1"/>
    <col min="3851" max="3852" width="9.140625" style="1" customWidth="1"/>
    <col min="3853" max="3856" width="3.28515625" style="1" customWidth="1"/>
    <col min="3857" max="3857" width="4.140625" style="1" customWidth="1"/>
    <col min="3858" max="4070" width="10.28515625" style="1"/>
    <col min="4071" max="4079" width="9.140625" style="1" customWidth="1"/>
    <col min="4080" max="4080" width="1" style="1" customWidth="1"/>
    <col min="4081" max="4084" width="3.28515625" style="1" customWidth="1"/>
    <col min="4085" max="4085" width="1.85546875" style="1" customWidth="1"/>
    <col min="4086" max="4086" width="17.85546875" style="1" customWidth="1"/>
    <col min="4087" max="4087" width="1.85546875" style="1" customWidth="1"/>
    <col min="4088" max="4091" width="3.28515625" style="1" customWidth="1"/>
    <col min="4092" max="4092" width="1.85546875" style="1" customWidth="1"/>
    <col min="4093" max="4093" width="12.42578125" style="1" customWidth="1"/>
    <col min="4094" max="4094" width="1.85546875" style="1" customWidth="1"/>
    <col min="4095" max="4097" width="3" style="1" customWidth="1"/>
    <col min="4098" max="4098" width="4.42578125" style="1" customWidth="1"/>
    <col min="4099" max="4100" width="3" style="1" customWidth="1"/>
    <col min="4101" max="4106" width="3.28515625" style="1" customWidth="1"/>
    <col min="4107" max="4108" width="9.140625" style="1" customWidth="1"/>
    <col min="4109" max="4112" width="3.28515625" style="1" customWidth="1"/>
    <col min="4113" max="4113" width="4.140625" style="1" customWidth="1"/>
    <col min="4114" max="4326" width="10.28515625" style="1"/>
    <col min="4327" max="4335" width="9.140625" style="1" customWidth="1"/>
    <col min="4336" max="4336" width="1" style="1" customWidth="1"/>
    <col min="4337" max="4340" width="3.28515625" style="1" customWidth="1"/>
    <col min="4341" max="4341" width="1.85546875" style="1" customWidth="1"/>
    <col min="4342" max="4342" width="17.85546875" style="1" customWidth="1"/>
    <col min="4343" max="4343" width="1.85546875" style="1" customWidth="1"/>
    <col min="4344" max="4347" width="3.28515625" style="1" customWidth="1"/>
    <col min="4348" max="4348" width="1.85546875" style="1" customWidth="1"/>
    <col min="4349" max="4349" width="12.42578125" style="1" customWidth="1"/>
    <col min="4350" max="4350" width="1.85546875" style="1" customWidth="1"/>
    <col min="4351" max="4353" width="3" style="1" customWidth="1"/>
    <col min="4354" max="4354" width="4.42578125" style="1" customWidth="1"/>
    <col min="4355" max="4356" width="3" style="1" customWidth="1"/>
    <col min="4357" max="4362" width="3.28515625" style="1" customWidth="1"/>
    <col min="4363" max="4364" width="9.140625" style="1" customWidth="1"/>
    <col min="4365" max="4368" width="3.28515625" style="1" customWidth="1"/>
    <col min="4369" max="4369" width="4.140625" style="1" customWidth="1"/>
    <col min="4370" max="4582" width="10.28515625" style="1"/>
    <col min="4583" max="4591" width="9.140625" style="1" customWidth="1"/>
    <col min="4592" max="4592" width="1" style="1" customWidth="1"/>
    <col min="4593" max="4596" width="3.28515625" style="1" customWidth="1"/>
    <col min="4597" max="4597" width="1.85546875" style="1" customWidth="1"/>
    <col min="4598" max="4598" width="17.85546875" style="1" customWidth="1"/>
    <col min="4599" max="4599" width="1.85546875" style="1" customWidth="1"/>
    <col min="4600" max="4603" width="3.28515625" style="1" customWidth="1"/>
    <col min="4604" max="4604" width="1.85546875" style="1" customWidth="1"/>
    <col min="4605" max="4605" width="12.42578125" style="1" customWidth="1"/>
    <col min="4606" max="4606" width="1.85546875" style="1" customWidth="1"/>
    <col min="4607" max="4609" width="3" style="1" customWidth="1"/>
    <col min="4610" max="4610" width="4.42578125" style="1" customWidth="1"/>
    <col min="4611" max="4612" width="3" style="1" customWidth="1"/>
    <col min="4613" max="4618" width="3.28515625" style="1" customWidth="1"/>
    <col min="4619" max="4620" width="9.140625" style="1" customWidth="1"/>
    <col min="4621" max="4624" width="3.28515625" style="1" customWidth="1"/>
    <col min="4625" max="4625" width="4.140625" style="1" customWidth="1"/>
    <col min="4626" max="4838" width="10.28515625" style="1"/>
    <col min="4839" max="4847" width="9.140625" style="1" customWidth="1"/>
    <col min="4848" max="4848" width="1" style="1" customWidth="1"/>
    <col min="4849" max="4852" width="3.28515625" style="1" customWidth="1"/>
    <col min="4853" max="4853" width="1.85546875" style="1" customWidth="1"/>
    <col min="4854" max="4854" width="17.85546875" style="1" customWidth="1"/>
    <col min="4855" max="4855" width="1.85546875" style="1" customWidth="1"/>
    <col min="4856" max="4859" width="3.28515625" style="1" customWidth="1"/>
    <col min="4860" max="4860" width="1.85546875" style="1" customWidth="1"/>
    <col min="4861" max="4861" width="12.42578125" style="1" customWidth="1"/>
    <col min="4862" max="4862" width="1.85546875" style="1" customWidth="1"/>
    <col min="4863" max="4865" width="3" style="1" customWidth="1"/>
    <col min="4866" max="4866" width="4.42578125" style="1" customWidth="1"/>
    <col min="4867" max="4868" width="3" style="1" customWidth="1"/>
    <col min="4869" max="4874" width="3.28515625" style="1" customWidth="1"/>
    <col min="4875" max="4876" width="9.140625" style="1" customWidth="1"/>
    <col min="4877" max="4880" width="3.28515625" style="1" customWidth="1"/>
    <col min="4881" max="4881" width="4.140625" style="1" customWidth="1"/>
    <col min="4882" max="5094" width="10.28515625" style="1"/>
    <col min="5095" max="5103" width="9.140625" style="1" customWidth="1"/>
    <col min="5104" max="5104" width="1" style="1" customWidth="1"/>
    <col min="5105" max="5108" width="3.28515625" style="1" customWidth="1"/>
    <col min="5109" max="5109" width="1.85546875" style="1" customWidth="1"/>
    <col min="5110" max="5110" width="17.85546875" style="1" customWidth="1"/>
    <col min="5111" max="5111" width="1.85546875" style="1" customWidth="1"/>
    <col min="5112" max="5115" width="3.28515625" style="1" customWidth="1"/>
    <col min="5116" max="5116" width="1.85546875" style="1" customWidth="1"/>
    <col min="5117" max="5117" width="12.42578125" style="1" customWidth="1"/>
    <col min="5118" max="5118" width="1.85546875" style="1" customWidth="1"/>
    <col min="5119" max="5121" width="3" style="1" customWidth="1"/>
    <col min="5122" max="5122" width="4.42578125" style="1" customWidth="1"/>
    <col min="5123" max="5124" width="3" style="1" customWidth="1"/>
    <col min="5125" max="5130" width="3.28515625" style="1" customWidth="1"/>
    <col min="5131" max="5132" width="9.140625" style="1" customWidth="1"/>
    <col min="5133" max="5136" width="3.28515625" style="1" customWidth="1"/>
    <col min="5137" max="5137" width="4.140625" style="1" customWidth="1"/>
    <col min="5138" max="5350" width="10.28515625" style="1"/>
    <col min="5351" max="5359" width="9.140625" style="1" customWidth="1"/>
    <col min="5360" max="5360" width="1" style="1" customWidth="1"/>
    <col min="5361" max="5364" width="3.28515625" style="1" customWidth="1"/>
    <col min="5365" max="5365" width="1.85546875" style="1" customWidth="1"/>
    <col min="5366" max="5366" width="17.85546875" style="1" customWidth="1"/>
    <col min="5367" max="5367" width="1.85546875" style="1" customWidth="1"/>
    <col min="5368" max="5371" width="3.28515625" style="1" customWidth="1"/>
    <col min="5372" max="5372" width="1.85546875" style="1" customWidth="1"/>
    <col min="5373" max="5373" width="12.42578125" style="1" customWidth="1"/>
    <col min="5374" max="5374" width="1.85546875" style="1" customWidth="1"/>
    <col min="5375" max="5377" width="3" style="1" customWidth="1"/>
    <col min="5378" max="5378" width="4.42578125" style="1" customWidth="1"/>
    <col min="5379" max="5380" width="3" style="1" customWidth="1"/>
    <col min="5381" max="5386" width="3.28515625" style="1" customWidth="1"/>
    <col min="5387" max="5388" width="9.140625" style="1" customWidth="1"/>
    <col min="5389" max="5392" width="3.28515625" style="1" customWidth="1"/>
    <col min="5393" max="5393" width="4.140625" style="1" customWidth="1"/>
    <col min="5394" max="5606" width="10.28515625" style="1"/>
    <col min="5607" max="5615" width="9.140625" style="1" customWidth="1"/>
    <col min="5616" max="5616" width="1" style="1" customWidth="1"/>
    <col min="5617" max="5620" width="3.28515625" style="1" customWidth="1"/>
    <col min="5621" max="5621" width="1.85546875" style="1" customWidth="1"/>
    <col min="5622" max="5622" width="17.85546875" style="1" customWidth="1"/>
    <col min="5623" max="5623" width="1.85546875" style="1" customWidth="1"/>
    <col min="5624" max="5627" width="3.28515625" style="1" customWidth="1"/>
    <col min="5628" max="5628" width="1.85546875" style="1" customWidth="1"/>
    <col min="5629" max="5629" width="12.42578125" style="1" customWidth="1"/>
    <col min="5630" max="5630" width="1.85546875" style="1" customWidth="1"/>
    <col min="5631" max="5633" width="3" style="1" customWidth="1"/>
    <col min="5634" max="5634" width="4.42578125" style="1" customWidth="1"/>
    <col min="5635" max="5636" width="3" style="1" customWidth="1"/>
    <col min="5637" max="5642" width="3.28515625" style="1" customWidth="1"/>
    <col min="5643" max="5644" width="9.140625" style="1" customWidth="1"/>
    <col min="5645" max="5648" width="3.28515625" style="1" customWidth="1"/>
    <col min="5649" max="5649" width="4.140625" style="1" customWidth="1"/>
    <col min="5650" max="5862" width="10.28515625" style="1"/>
    <col min="5863" max="5871" width="9.140625" style="1" customWidth="1"/>
    <col min="5872" max="5872" width="1" style="1" customWidth="1"/>
    <col min="5873" max="5876" width="3.28515625" style="1" customWidth="1"/>
    <col min="5877" max="5877" width="1.85546875" style="1" customWidth="1"/>
    <col min="5878" max="5878" width="17.85546875" style="1" customWidth="1"/>
    <col min="5879" max="5879" width="1.85546875" style="1" customWidth="1"/>
    <col min="5880" max="5883" width="3.28515625" style="1" customWidth="1"/>
    <col min="5884" max="5884" width="1.85546875" style="1" customWidth="1"/>
    <col min="5885" max="5885" width="12.42578125" style="1" customWidth="1"/>
    <col min="5886" max="5886" width="1.85546875" style="1" customWidth="1"/>
    <col min="5887" max="5889" width="3" style="1" customWidth="1"/>
    <col min="5890" max="5890" width="4.42578125" style="1" customWidth="1"/>
    <col min="5891" max="5892" width="3" style="1" customWidth="1"/>
    <col min="5893" max="5898" width="3.28515625" style="1" customWidth="1"/>
    <col min="5899" max="5900" width="9.140625" style="1" customWidth="1"/>
    <col min="5901" max="5904" width="3.28515625" style="1" customWidth="1"/>
    <col min="5905" max="5905" width="4.140625" style="1" customWidth="1"/>
    <col min="5906" max="6118" width="10.28515625" style="1"/>
    <col min="6119" max="6127" width="9.140625" style="1" customWidth="1"/>
    <col min="6128" max="6128" width="1" style="1" customWidth="1"/>
    <col min="6129" max="6132" width="3.28515625" style="1" customWidth="1"/>
    <col min="6133" max="6133" width="1.85546875" style="1" customWidth="1"/>
    <col min="6134" max="6134" width="17.85546875" style="1" customWidth="1"/>
    <col min="6135" max="6135" width="1.85546875" style="1" customWidth="1"/>
    <col min="6136" max="6139" width="3.28515625" style="1" customWidth="1"/>
    <col min="6140" max="6140" width="1.85546875" style="1" customWidth="1"/>
    <col min="6141" max="6141" width="12.42578125" style="1" customWidth="1"/>
    <col min="6142" max="6142" width="1.85546875" style="1" customWidth="1"/>
    <col min="6143" max="6145" width="3" style="1" customWidth="1"/>
    <col min="6146" max="6146" width="4.42578125" style="1" customWidth="1"/>
    <col min="6147" max="6148" width="3" style="1" customWidth="1"/>
    <col min="6149" max="6154" width="3.28515625" style="1" customWidth="1"/>
    <col min="6155" max="6156" width="9.140625" style="1" customWidth="1"/>
    <col min="6157" max="6160" width="3.28515625" style="1" customWidth="1"/>
    <col min="6161" max="6161" width="4.140625" style="1" customWidth="1"/>
    <col min="6162" max="6374" width="10.28515625" style="1"/>
    <col min="6375" max="6383" width="9.140625" style="1" customWidth="1"/>
    <col min="6384" max="6384" width="1" style="1" customWidth="1"/>
    <col min="6385" max="6388" width="3.28515625" style="1" customWidth="1"/>
    <col min="6389" max="6389" width="1.85546875" style="1" customWidth="1"/>
    <col min="6390" max="6390" width="17.85546875" style="1" customWidth="1"/>
    <col min="6391" max="6391" width="1.85546875" style="1" customWidth="1"/>
    <col min="6392" max="6395" width="3.28515625" style="1" customWidth="1"/>
    <col min="6396" max="6396" width="1.85546875" style="1" customWidth="1"/>
    <col min="6397" max="6397" width="12.42578125" style="1" customWidth="1"/>
    <col min="6398" max="6398" width="1.85546875" style="1" customWidth="1"/>
    <col min="6399" max="6401" width="3" style="1" customWidth="1"/>
    <col min="6402" max="6402" width="4.42578125" style="1" customWidth="1"/>
    <col min="6403" max="6404" width="3" style="1" customWidth="1"/>
    <col min="6405" max="6410" width="3.28515625" style="1" customWidth="1"/>
    <col min="6411" max="6412" width="9.140625" style="1" customWidth="1"/>
    <col min="6413" max="6416" width="3.28515625" style="1" customWidth="1"/>
    <col min="6417" max="6417" width="4.140625" style="1" customWidth="1"/>
    <col min="6418" max="6630" width="10.28515625" style="1"/>
    <col min="6631" max="6639" width="9.140625" style="1" customWidth="1"/>
    <col min="6640" max="6640" width="1" style="1" customWidth="1"/>
    <col min="6641" max="6644" width="3.28515625" style="1" customWidth="1"/>
    <col min="6645" max="6645" width="1.85546875" style="1" customWidth="1"/>
    <col min="6646" max="6646" width="17.85546875" style="1" customWidth="1"/>
    <col min="6647" max="6647" width="1.85546875" style="1" customWidth="1"/>
    <col min="6648" max="6651" width="3.28515625" style="1" customWidth="1"/>
    <col min="6652" max="6652" width="1.85546875" style="1" customWidth="1"/>
    <col min="6653" max="6653" width="12.42578125" style="1" customWidth="1"/>
    <col min="6654" max="6654" width="1.85546875" style="1" customWidth="1"/>
    <col min="6655" max="6657" width="3" style="1" customWidth="1"/>
    <col min="6658" max="6658" width="4.42578125" style="1" customWidth="1"/>
    <col min="6659" max="6660" width="3" style="1" customWidth="1"/>
    <col min="6661" max="6666" width="3.28515625" style="1" customWidth="1"/>
    <col min="6667" max="6668" width="9.140625" style="1" customWidth="1"/>
    <col min="6669" max="6672" width="3.28515625" style="1" customWidth="1"/>
    <col min="6673" max="6673" width="4.140625" style="1" customWidth="1"/>
    <col min="6674" max="6886" width="10.28515625" style="1"/>
    <col min="6887" max="6895" width="9.140625" style="1" customWidth="1"/>
    <col min="6896" max="6896" width="1" style="1" customWidth="1"/>
    <col min="6897" max="6900" width="3.28515625" style="1" customWidth="1"/>
    <col min="6901" max="6901" width="1.85546875" style="1" customWidth="1"/>
    <col min="6902" max="6902" width="17.85546875" style="1" customWidth="1"/>
    <col min="6903" max="6903" width="1.85546875" style="1" customWidth="1"/>
    <col min="6904" max="6907" width="3.28515625" style="1" customWidth="1"/>
    <col min="6908" max="6908" width="1.85546875" style="1" customWidth="1"/>
    <col min="6909" max="6909" width="12.42578125" style="1" customWidth="1"/>
    <col min="6910" max="6910" width="1.85546875" style="1" customWidth="1"/>
    <col min="6911" max="6913" width="3" style="1" customWidth="1"/>
    <col min="6914" max="6914" width="4.42578125" style="1" customWidth="1"/>
    <col min="6915" max="6916" width="3" style="1" customWidth="1"/>
    <col min="6917" max="6922" width="3.28515625" style="1" customWidth="1"/>
    <col min="6923" max="6924" width="9.140625" style="1" customWidth="1"/>
    <col min="6925" max="6928" width="3.28515625" style="1" customWidth="1"/>
    <col min="6929" max="6929" width="4.140625" style="1" customWidth="1"/>
    <col min="6930" max="7142" width="10.28515625" style="1"/>
    <col min="7143" max="7151" width="9.140625" style="1" customWidth="1"/>
    <col min="7152" max="7152" width="1" style="1" customWidth="1"/>
    <col min="7153" max="7156" width="3.28515625" style="1" customWidth="1"/>
    <col min="7157" max="7157" width="1.85546875" style="1" customWidth="1"/>
    <col min="7158" max="7158" width="17.85546875" style="1" customWidth="1"/>
    <col min="7159" max="7159" width="1.85546875" style="1" customWidth="1"/>
    <col min="7160" max="7163" width="3.28515625" style="1" customWidth="1"/>
    <col min="7164" max="7164" width="1.85546875" style="1" customWidth="1"/>
    <col min="7165" max="7165" width="12.42578125" style="1" customWidth="1"/>
    <col min="7166" max="7166" width="1.85546875" style="1" customWidth="1"/>
    <col min="7167" max="7169" width="3" style="1" customWidth="1"/>
    <col min="7170" max="7170" width="4.42578125" style="1" customWidth="1"/>
    <col min="7171" max="7172" width="3" style="1" customWidth="1"/>
    <col min="7173" max="7178" width="3.28515625" style="1" customWidth="1"/>
    <col min="7179" max="7180" width="9.140625" style="1" customWidth="1"/>
    <col min="7181" max="7184" width="3.28515625" style="1" customWidth="1"/>
    <col min="7185" max="7185" width="4.140625" style="1" customWidth="1"/>
    <col min="7186" max="7398" width="10.28515625" style="1"/>
    <col min="7399" max="7407" width="9.140625" style="1" customWidth="1"/>
    <col min="7408" max="7408" width="1" style="1" customWidth="1"/>
    <col min="7409" max="7412" width="3.28515625" style="1" customWidth="1"/>
    <col min="7413" max="7413" width="1.85546875" style="1" customWidth="1"/>
    <col min="7414" max="7414" width="17.85546875" style="1" customWidth="1"/>
    <col min="7415" max="7415" width="1.85546875" style="1" customWidth="1"/>
    <col min="7416" max="7419" width="3.28515625" style="1" customWidth="1"/>
    <col min="7420" max="7420" width="1.85546875" style="1" customWidth="1"/>
    <col min="7421" max="7421" width="12.42578125" style="1" customWidth="1"/>
    <col min="7422" max="7422" width="1.85546875" style="1" customWidth="1"/>
    <col min="7423" max="7425" width="3" style="1" customWidth="1"/>
    <col min="7426" max="7426" width="4.42578125" style="1" customWidth="1"/>
    <col min="7427" max="7428" width="3" style="1" customWidth="1"/>
    <col min="7429" max="7434" width="3.28515625" style="1" customWidth="1"/>
    <col min="7435" max="7436" width="9.140625" style="1" customWidth="1"/>
    <col min="7437" max="7440" width="3.28515625" style="1" customWidth="1"/>
    <col min="7441" max="7441" width="4.140625" style="1" customWidth="1"/>
    <col min="7442" max="7654" width="10.28515625" style="1"/>
    <col min="7655" max="7663" width="9.140625" style="1" customWidth="1"/>
    <col min="7664" max="7664" width="1" style="1" customWidth="1"/>
    <col min="7665" max="7668" width="3.28515625" style="1" customWidth="1"/>
    <col min="7669" max="7669" width="1.85546875" style="1" customWidth="1"/>
    <col min="7670" max="7670" width="17.85546875" style="1" customWidth="1"/>
    <col min="7671" max="7671" width="1.85546875" style="1" customWidth="1"/>
    <col min="7672" max="7675" width="3.28515625" style="1" customWidth="1"/>
    <col min="7676" max="7676" width="1.85546875" style="1" customWidth="1"/>
    <col min="7677" max="7677" width="12.42578125" style="1" customWidth="1"/>
    <col min="7678" max="7678" width="1.85546875" style="1" customWidth="1"/>
    <col min="7679" max="7681" width="3" style="1" customWidth="1"/>
    <col min="7682" max="7682" width="4.42578125" style="1" customWidth="1"/>
    <col min="7683" max="7684" width="3" style="1" customWidth="1"/>
    <col min="7685" max="7690" width="3.28515625" style="1" customWidth="1"/>
    <col min="7691" max="7692" width="9.140625" style="1" customWidth="1"/>
    <col min="7693" max="7696" width="3.28515625" style="1" customWidth="1"/>
    <col min="7697" max="7697" width="4.140625" style="1" customWidth="1"/>
    <col min="7698" max="7910" width="10.28515625" style="1"/>
    <col min="7911" max="7919" width="9.140625" style="1" customWidth="1"/>
    <col min="7920" max="7920" width="1" style="1" customWidth="1"/>
    <col min="7921" max="7924" width="3.28515625" style="1" customWidth="1"/>
    <col min="7925" max="7925" width="1.85546875" style="1" customWidth="1"/>
    <col min="7926" max="7926" width="17.85546875" style="1" customWidth="1"/>
    <col min="7927" max="7927" width="1.85546875" style="1" customWidth="1"/>
    <col min="7928" max="7931" width="3.28515625" style="1" customWidth="1"/>
    <col min="7932" max="7932" width="1.85546875" style="1" customWidth="1"/>
    <col min="7933" max="7933" width="12.42578125" style="1" customWidth="1"/>
    <col min="7934" max="7934" width="1.85546875" style="1" customWidth="1"/>
    <col min="7935" max="7937" width="3" style="1" customWidth="1"/>
    <col min="7938" max="7938" width="4.42578125" style="1" customWidth="1"/>
    <col min="7939" max="7940" width="3" style="1" customWidth="1"/>
    <col min="7941" max="7946" width="3.28515625" style="1" customWidth="1"/>
    <col min="7947" max="7948" width="9.140625" style="1" customWidth="1"/>
    <col min="7949" max="7952" width="3.28515625" style="1" customWidth="1"/>
    <col min="7953" max="7953" width="4.140625" style="1" customWidth="1"/>
    <col min="7954" max="8166" width="10.28515625" style="1"/>
    <col min="8167" max="8175" width="9.140625" style="1" customWidth="1"/>
    <col min="8176" max="8176" width="1" style="1" customWidth="1"/>
    <col min="8177" max="8180" width="3.28515625" style="1" customWidth="1"/>
    <col min="8181" max="8181" width="1.85546875" style="1" customWidth="1"/>
    <col min="8182" max="8182" width="17.85546875" style="1" customWidth="1"/>
    <col min="8183" max="8183" width="1.85546875" style="1" customWidth="1"/>
    <col min="8184" max="8187" width="3.28515625" style="1" customWidth="1"/>
    <col min="8188" max="8188" width="1.85546875" style="1" customWidth="1"/>
    <col min="8189" max="8189" width="12.42578125" style="1" customWidth="1"/>
    <col min="8190" max="8190" width="1.85546875" style="1" customWidth="1"/>
    <col min="8191" max="8193" width="3" style="1" customWidth="1"/>
    <col min="8194" max="8194" width="4.42578125" style="1" customWidth="1"/>
    <col min="8195" max="8196" width="3" style="1" customWidth="1"/>
    <col min="8197" max="8202" width="3.28515625" style="1" customWidth="1"/>
    <col min="8203" max="8204" width="9.140625" style="1" customWidth="1"/>
    <col min="8205" max="8208" width="3.28515625" style="1" customWidth="1"/>
    <col min="8209" max="8209" width="4.140625" style="1" customWidth="1"/>
    <col min="8210" max="8422" width="10.28515625" style="1"/>
    <col min="8423" max="8431" width="9.140625" style="1" customWidth="1"/>
    <col min="8432" max="8432" width="1" style="1" customWidth="1"/>
    <col min="8433" max="8436" width="3.28515625" style="1" customWidth="1"/>
    <col min="8437" max="8437" width="1.85546875" style="1" customWidth="1"/>
    <col min="8438" max="8438" width="17.85546875" style="1" customWidth="1"/>
    <col min="8439" max="8439" width="1.85546875" style="1" customWidth="1"/>
    <col min="8440" max="8443" width="3.28515625" style="1" customWidth="1"/>
    <col min="8444" max="8444" width="1.85546875" style="1" customWidth="1"/>
    <col min="8445" max="8445" width="12.42578125" style="1" customWidth="1"/>
    <col min="8446" max="8446" width="1.85546875" style="1" customWidth="1"/>
    <col min="8447" max="8449" width="3" style="1" customWidth="1"/>
    <col min="8450" max="8450" width="4.42578125" style="1" customWidth="1"/>
    <col min="8451" max="8452" width="3" style="1" customWidth="1"/>
    <col min="8453" max="8458" width="3.28515625" style="1" customWidth="1"/>
    <col min="8459" max="8460" width="9.140625" style="1" customWidth="1"/>
    <col min="8461" max="8464" width="3.28515625" style="1" customWidth="1"/>
    <col min="8465" max="8465" width="4.140625" style="1" customWidth="1"/>
    <col min="8466" max="8678" width="10.28515625" style="1"/>
    <col min="8679" max="8687" width="9.140625" style="1" customWidth="1"/>
    <col min="8688" max="8688" width="1" style="1" customWidth="1"/>
    <col min="8689" max="8692" width="3.28515625" style="1" customWidth="1"/>
    <col min="8693" max="8693" width="1.85546875" style="1" customWidth="1"/>
    <col min="8694" max="8694" width="17.85546875" style="1" customWidth="1"/>
    <col min="8695" max="8695" width="1.85546875" style="1" customWidth="1"/>
    <col min="8696" max="8699" width="3.28515625" style="1" customWidth="1"/>
    <col min="8700" max="8700" width="1.85546875" style="1" customWidth="1"/>
    <col min="8701" max="8701" width="12.42578125" style="1" customWidth="1"/>
    <col min="8702" max="8702" width="1.85546875" style="1" customWidth="1"/>
    <col min="8703" max="8705" width="3" style="1" customWidth="1"/>
    <col min="8706" max="8706" width="4.42578125" style="1" customWidth="1"/>
    <col min="8707" max="8708" width="3" style="1" customWidth="1"/>
    <col min="8709" max="8714" width="3.28515625" style="1" customWidth="1"/>
    <col min="8715" max="8716" width="9.140625" style="1" customWidth="1"/>
    <col min="8717" max="8720" width="3.28515625" style="1" customWidth="1"/>
    <col min="8721" max="8721" width="4.140625" style="1" customWidth="1"/>
    <col min="8722" max="8934" width="10.28515625" style="1"/>
    <col min="8935" max="8943" width="9.140625" style="1" customWidth="1"/>
    <col min="8944" max="8944" width="1" style="1" customWidth="1"/>
    <col min="8945" max="8948" width="3.28515625" style="1" customWidth="1"/>
    <col min="8949" max="8949" width="1.85546875" style="1" customWidth="1"/>
    <col min="8950" max="8950" width="17.85546875" style="1" customWidth="1"/>
    <col min="8951" max="8951" width="1.85546875" style="1" customWidth="1"/>
    <col min="8952" max="8955" width="3.28515625" style="1" customWidth="1"/>
    <col min="8956" max="8956" width="1.85546875" style="1" customWidth="1"/>
    <col min="8957" max="8957" width="12.42578125" style="1" customWidth="1"/>
    <col min="8958" max="8958" width="1.85546875" style="1" customWidth="1"/>
    <col min="8959" max="8961" width="3" style="1" customWidth="1"/>
    <col min="8962" max="8962" width="4.42578125" style="1" customWidth="1"/>
    <col min="8963" max="8964" width="3" style="1" customWidth="1"/>
    <col min="8965" max="8970" width="3.28515625" style="1" customWidth="1"/>
    <col min="8971" max="8972" width="9.140625" style="1" customWidth="1"/>
    <col min="8973" max="8976" width="3.28515625" style="1" customWidth="1"/>
    <col min="8977" max="8977" width="4.140625" style="1" customWidth="1"/>
    <col min="8978" max="9190" width="10.28515625" style="1"/>
    <col min="9191" max="9199" width="9.140625" style="1" customWidth="1"/>
    <col min="9200" max="9200" width="1" style="1" customWidth="1"/>
    <col min="9201" max="9204" width="3.28515625" style="1" customWidth="1"/>
    <col min="9205" max="9205" width="1.85546875" style="1" customWidth="1"/>
    <col min="9206" max="9206" width="17.85546875" style="1" customWidth="1"/>
    <col min="9207" max="9207" width="1.85546875" style="1" customWidth="1"/>
    <col min="9208" max="9211" width="3.28515625" style="1" customWidth="1"/>
    <col min="9212" max="9212" width="1.85546875" style="1" customWidth="1"/>
    <col min="9213" max="9213" width="12.42578125" style="1" customWidth="1"/>
    <col min="9214" max="9214" width="1.85546875" style="1" customWidth="1"/>
    <col min="9215" max="9217" width="3" style="1" customWidth="1"/>
    <col min="9218" max="9218" width="4.42578125" style="1" customWidth="1"/>
    <col min="9219" max="9220" width="3" style="1" customWidth="1"/>
    <col min="9221" max="9226" width="3.28515625" style="1" customWidth="1"/>
    <col min="9227" max="9228" width="9.140625" style="1" customWidth="1"/>
    <col min="9229" max="9232" width="3.28515625" style="1" customWidth="1"/>
    <col min="9233" max="9233" width="4.140625" style="1" customWidth="1"/>
    <col min="9234" max="9446" width="10.28515625" style="1"/>
    <col min="9447" max="9455" width="9.140625" style="1" customWidth="1"/>
    <col min="9456" max="9456" width="1" style="1" customWidth="1"/>
    <col min="9457" max="9460" width="3.28515625" style="1" customWidth="1"/>
    <col min="9461" max="9461" width="1.85546875" style="1" customWidth="1"/>
    <col min="9462" max="9462" width="17.85546875" style="1" customWidth="1"/>
    <col min="9463" max="9463" width="1.85546875" style="1" customWidth="1"/>
    <col min="9464" max="9467" width="3.28515625" style="1" customWidth="1"/>
    <col min="9468" max="9468" width="1.85546875" style="1" customWidth="1"/>
    <col min="9469" max="9469" width="12.42578125" style="1" customWidth="1"/>
    <col min="9470" max="9470" width="1.85546875" style="1" customWidth="1"/>
    <col min="9471" max="9473" width="3" style="1" customWidth="1"/>
    <col min="9474" max="9474" width="4.42578125" style="1" customWidth="1"/>
    <col min="9475" max="9476" width="3" style="1" customWidth="1"/>
    <col min="9477" max="9482" width="3.28515625" style="1" customWidth="1"/>
    <col min="9483" max="9484" width="9.140625" style="1" customWidth="1"/>
    <col min="9485" max="9488" width="3.28515625" style="1" customWidth="1"/>
    <col min="9489" max="9489" width="4.140625" style="1" customWidth="1"/>
    <col min="9490" max="9702" width="10.28515625" style="1"/>
    <col min="9703" max="9711" width="9.140625" style="1" customWidth="1"/>
    <col min="9712" max="9712" width="1" style="1" customWidth="1"/>
    <col min="9713" max="9716" width="3.28515625" style="1" customWidth="1"/>
    <col min="9717" max="9717" width="1.85546875" style="1" customWidth="1"/>
    <col min="9718" max="9718" width="17.85546875" style="1" customWidth="1"/>
    <col min="9719" max="9719" width="1.85546875" style="1" customWidth="1"/>
    <col min="9720" max="9723" width="3.28515625" style="1" customWidth="1"/>
    <col min="9724" max="9724" width="1.85546875" style="1" customWidth="1"/>
    <col min="9725" max="9725" width="12.42578125" style="1" customWidth="1"/>
    <col min="9726" max="9726" width="1.85546875" style="1" customWidth="1"/>
    <col min="9727" max="9729" width="3" style="1" customWidth="1"/>
    <col min="9730" max="9730" width="4.42578125" style="1" customWidth="1"/>
    <col min="9731" max="9732" width="3" style="1" customWidth="1"/>
    <col min="9733" max="9738" width="3.28515625" style="1" customWidth="1"/>
    <col min="9739" max="9740" width="9.140625" style="1" customWidth="1"/>
    <col min="9741" max="9744" width="3.28515625" style="1" customWidth="1"/>
    <col min="9745" max="9745" width="4.140625" style="1" customWidth="1"/>
    <col min="9746" max="9958" width="10.28515625" style="1"/>
    <col min="9959" max="9967" width="9.140625" style="1" customWidth="1"/>
    <col min="9968" max="9968" width="1" style="1" customWidth="1"/>
    <col min="9969" max="9972" width="3.28515625" style="1" customWidth="1"/>
    <col min="9973" max="9973" width="1.85546875" style="1" customWidth="1"/>
    <col min="9974" max="9974" width="17.85546875" style="1" customWidth="1"/>
    <col min="9975" max="9975" width="1.85546875" style="1" customWidth="1"/>
    <col min="9976" max="9979" width="3.28515625" style="1" customWidth="1"/>
    <col min="9980" max="9980" width="1.85546875" style="1" customWidth="1"/>
    <col min="9981" max="9981" width="12.42578125" style="1" customWidth="1"/>
    <col min="9982" max="9982" width="1.85546875" style="1" customWidth="1"/>
    <col min="9983" max="9985" width="3" style="1" customWidth="1"/>
    <col min="9986" max="9986" width="4.42578125" style="1" customWidth="1"/>
    <col min="9987" max="9988" width="3" style="1" customWidth="1"/>
    <col min="9989" max="9994" width="3.28515625" style="1" customWidth="1"/>
    <col min="9995" max="9996" width="9.140625" style="1" customWidth="1"/>
    <col min="9997" max="10000" width="3.28515625" style="1" customWidth="1"/>
    <col min="10001" max="10001" width="4.140625" style="1" customWidth="1"/>
    <col min="10002" max="10214" width="10.28515625" style="1"/>
    <col min="10215" max="10223" width="9.140625" style="1" customWidth="1"/>
    <col min="10224" max="10224" width="1" style="1" customWidth="1"/>
    <col min="10225" max="10228" width="3.28515625" style="1" customWidth="1"/>
    <col min="10229" max="10229" width="1.85546875" style="1" customWidth="1"/>
    <col min="10230" max="10230" width="17.85546875" style="1" customWidth="1"/>
    <col min="10231" max="10231" width="1.85546875" style="1" customWidth="1"/>
    <col min="10232" max="10235" width="3.28515625" style="1" customWidth="1"/>
    <col min="10236" max="10236" width="1.85546875" style="1" customWidth="1"/>
    <col min="10237" max="10237" width="12.42578125" style="1" customWidth="1"/>
    <col min="10238" max="10238" width="1.85546875" style="1" customWidth="1"/>
    <col min="10239" max="10241" width="3" style="1" customWidth="1"/>
    <col min="10242" max="10242" width="4.42578125" style="1" customWidth="1"/>
    <col min="10243" max="10244" width="3" style="1" customWidth="1"/>
    <col min="10245" max="10250" width="3.28515625" style="1" customWidth="1"/>
    <col min="10251" max="10252" width="9.140625" style="1" customWidth="1"/>
    <col min="10253" max="10256" width="3.28515625" style="1" customWidth="1"/>
    <col min="10257" max="10257" width="4.140625" style="1" customWidth="1"/>
    <col min="10258" max="10470" width="10.28515625" style="1"/>
    <col min="10471" max="10479" width="9.140625" style="1" customWidth="1"/>
    <col min="10480" max="10480" width="1" style="1" customWidth="1"/>
    <col min="10481" max="10484" width="3.28515625" style="1" customWidth="1"/>
    <col min="10485" max="10485" width="1.85546875" style="1" customWidth="1"/>
    <col min="10486" max="10486" width="17.85546875" style="1" customWidth="1"/>
    <col min="10487" max="10487" width="1.85546875" style="1" customWidth="1"/>
    <col min="10488" max="10491" width="3.28515625" style="1" customWidth="1"/>
    <col min="10492" max="10492" width="1.85546875" style="1" customWidth="1"/>
    <col min="10493" max="10493" width="12.42578125" style="1" customWidth="1"/>
    <col min="10494" max="10494" width="1.85546875" style="1" customWidth="1"/>
    <col min="10495" max="10497" width="3" style="1" customWidth="1"/>
    <col min="10498" max="10498" width="4.42578125" style="1" customWidth="1"/>
    <col min="10499" max="10500" width="3" style="1" customWidth="1"/>
    <col min="10501" max="10506" width="3.28515625" style="1" customWidth="1"/>
    <col min="10507" max="10508" width="9.140625" style="1" customWidth="1"/>
    <col min="10509" max="10512" width="3.28515625" style="1" customWidth="1"/>
    <col min="10513" max="10513" width="4.140625" style="1" customWidth="1"/>
    <col min="10514" max="10726" width="10.28515625" style="1"/>
    <col min="10727" max="10735" width="9.140625" style="1" customWidth="1"/>
    <col min="10736" max="10736" width="1" style="1" customWidth="1"/>
    <col min="10737" max="10740" width="3.28515625" style="1" customWidth="1"/>
    <col min="10741" max="10741" width="1.85546875" style="1" customWidth="1"/>
    <col min="10742" max="10742" width="17.85546875" style="1" customWidth="1"/>
    <col min="10743" max="10743" width="1.85546875" style="1" customWidth="1"/>
    <col min="10744" max="10747" width="3.28515625" style="1" customWidth="1"/>
    <col min="10748" max="10748" width="1.85546875" style="1" customWidth="1"/>
    <col min="10749" max="10749" width="12.42578125" style="1" customWidth="1"/>
    <col min="10750" max="10750" width="1.85546875" style="1" customWidth="1"/>
    <col min="10751" max="10753" width="3" style="1" customWidth="1"/>
    <col min="10754" max="10754" width="4.42578125" style="1" customWidth="1"/>
    <col min="10755" max="10756" width="3" style="1" customWidth="1"/>
    <col min="10757" max="10762" width="3.28515625" style="1" customWidth="1"/>
    <col min="10763" max="10764" width="9.140625" style="1" customWidth="1"/>
    <col min="10765" max="10768" width="3.28515625" style="1" customWidth="1"/>
    <col min="10769" max="10769" width="4.140625" style="1" customWidth="1"/>
    <col min="10770" max="10982" width="10.28515625" style="1"/>
    <col min="10983" max="10991" width="9.140625" style="1" customWidth="1"/>
    <col min="10992" max="10992" width="1" style="1" customWidth="1"/>
    <col min="10993" max="10996" width="3.28515625" style="1" customWidth="1"/>
    <col min="10997" max="10997" width="1.85546875" style="1" customWidth="1"/>
    <col min="10998" max="10998" width="17.85546875" style="1" customWidth="1"/>
    <col min="10999" max="10999" width="1.85546875" style="1" customWidth="1"/>
    <col min="11000" max="11003" width="3.28515625" style="1" customWidth="1"/>
    <col min="11004" max="11004" width="1.85546875" style="1" customWidth="1"/>
    <col min="11005" max="11005" width="12.42578125" style="1" customWidth="1"/>
    <col min="11006" max="11006" width="1.85546875" style="1" customWidth="1"/>
    <col min="11007" max="11009" width="3" style="1" customWidth="1"/>
    <col min="11010" max="11010" width="4.42578125" style="1" customWidth="1"/>
    <col min="11011" max="11012" width="3" style="1" customWidth="1"/>
    <col min="11013" max="11018" width="3.28515625" style="1" customWidth="1"/>
    <col min="11019" max="11020" width="9.140625" style="1" customWidth="1"/>
    <col min="11021" max="11024" width="3.28515625" style="1" customWidth="1"/>
    <col min="11025" max="11025" width="4.140625" style="1" customWidth="1"/>
    <col min="11026" max="11238" width="10.28515625" style="1"/>
    <col min="11239" max="11247" width="9.140625" style="1" customWidth="1"/>
    <col min="11248" max="11248" width="1" style="1" customWidth="1"/>
    <col min="11249" max="11252" width="3.28515625" style="1" customWidth="1"/>
    <col min="11253" max="11253" width="1.85546875" style="1" customWidth="1"/>
    <col min="11254" max="11254" width="17.85546875" style="1" customWidth="1"/>
    <col min="11255" max="11255" width="1.85546875" style="1" customWidth="1"/>
    <col min="11256" max="11259" width="3.28515625" style="1" customWidth="1"/>
    <col min="11260" max="11260" width="1.85546875" style="1" customWidth="1"/>
    <col min="11261" max="11261" width="12.42578125" style="1" customWidth="1"/>
    <col min="11262" max="11262" width="1.85546875" style="1" customWidth="1"/>
    <col min="11263" max="11265" width="3" style="1" customWidth="1"/>
    <col min="11266" max="11266" width="4.42578125" style="1" customWidth="1"/>
    <col min="11267" max="11268" width="3" style="1" customWidth="1"/>
    <col min="11269" max="11274" width="3.28515625" style="1" customWidth="1"/>
    <col min="11275" max="11276" width="9.140625" style="1" customWidth="1"/>
    <col min="11277" max="11280" width="3.28515625" style="1" customWidth="1"/>
    <col min="11281" max="11281" width="4.140625" style="1" customWidth="1"/>
    <col min="11282" max="11494" width="10.28515625" style="1"/>
    <col min="11495" max="11503" width="9.140625" style="1" customWidth="1"/>
    <col min="11504" max="11504" width="1" style="1" customWidth="1"/>
    <col min="11505" max="11508" width="3.28515625" style="1" customWidth="1"/>
    <col min="11509" max="11509" width="1.85546875" style="1" customWidth="1"/>
    <col min="11510" max="11510" width="17.85546875" style="1" customWidth="1"/>
    <col min="11511" max="11511" width="1.85546875" style="1" customWidth="1"/>
    <col min="11512" max="11515" width="3.28515625" style="1" customWidth="1"/>
    <col min="11516" max="11516" width="1.85546875" style="1" customWidth="1"/>
    <col min="11517" max="11517" width="12.42578125" style="1" customWidth="1"/>
    <col min="11518" max="11518" width="1.85546875" style="1" customWidth="1"/>
    <col min="11519" max="11521" width="3" style="1" customWidth="1"/>
    <col min="11522" max="11522" width="4.42578125" style="1" customWidth="1"/>
    <col min="11523" max="11524" width="3" style="1" customWidth="1"/>
    <col min="11525" max="11530" width="3.28515625" style="1" customWidth="1"/>
    <col min="11531" max="11532" width="9.140625" style="1" customWidth="1"/>
    <col min="11533" max="11536" width="3.28515625" style="1" customWidth="1"/>
    <col min="11537" max="11537" width="4.140625" style="1" customWidth="1"/>
    <col min="11538" max="11750" width="10.28515625" style="1"/>
    <col min="11751" max="11759" width="9.140625" style="1" customWidth="1"/>
    <col min="11760" max="11760" width="1" style="1" customWidth="1"/>
    <col min="11761" max="11764" width="3.28515625" style="1" customWidth="1"/>
    <col min="11765" max="11765" width="1.85546875" style="1" customWidth="1"/>
    <col min="11766" max="11766" width="17.85546875" style="1" customWidth="1"/>
    <col min="11767" max="11767" width="1.85546875" style="1" customWidth="1"/>
    <col min="11768" max="11771" width="3.28515625" style="1" customWidth="1"/>
    <col min="11772" max="11772" width="1.85546875" style="1" customWidth="1"/>
    <col min="11773" max="11773" width="12.42578125" style="1" customWidth="1"/>
    <col min="11774" max="11774" width="1.85546875" style="1" customWidth="1"/>
    <col min="11775" max="11777" width="3" style="1" customWidth="1"/>
    <col min="11778" max="11778" width="4.42578125" style="1" customWidth="1"/>
    <col min="11779" max="11780" width="3" style="1" customWidth="1"/>
    <col min="11781" max="11786" width="3.28515625" style="1" customWidth="1"/>
    <col min="11787" max="11788" width="9.140625" style="1" customWidth="1"/>
    <col min="11789" max="11792" width="3.28515625" style="1" customWidth="1"/>
    <col min="11793" max="11793" width="4.140625" style="1" customWidth="1"/>
    <col min="11794" max="12006" width="10.28515625" style="1"/>
    <col min="12007" max="12015" width="9.140625" style="1" customWidth="1"/>
    <col min="12016" max="12016" width="1" style="1" customWidth="1"/>
    <col min="12017" max="12020" width="3.28515625" style="1" customWidth="1"/>
    <col min="12021" max="12021" width="1.85546875" style="1" customWidth="1"/>
    <col min="12022" max="12022" width="17.85546875" style="1" customWidth="1"/>
    <col min="12023" max="12023" width="1.85546875" style="1" customWidth="1"/>
    <col min="12024" max="12027" width="3.28515625" style="1" customWidth="1"/>
    <col min="12028" max="12028" width="1.85546875" style="1" customWidth="1"/>
    <col min="12029" max="12029" width="12.42578125" style="1" customWidth="1"/>
    <col min="12030" max="12030" width="1.85546875" style="1" customWidth="1"/>
    <col min="12031" max="12033" width="3" style="1" customWidth="1"/>
    <col min="12034" max="12034" width="4.42578125" style="1" customWidth="1"/>
    <col min="12035" max="12036" width="3" style="1" customWidth="1"/>
    <col min="12037" max="12042" width="3.28515625" style="1" customWidth="1"/>
    <col min="12043" max="12044" width="9.140625" style="1" customWidth="1"/>
    <col min="12045" max="12048" width="3.28515625" style="1" customWidth="1"/>
    <col min="12049" max="12049" width="4.140625" style="1" customWidth="1"/>
    <col min="12050" max="12262" width="10.28515625" style="1"/>
    <col min="12263" max="12271" width="9.140625" style="1" customWidth="1"/>
    <col min="12272" max="12272" width="1" style="1" customWidth="1"/>
    <col min="12273" max="12276" width="3.28515625" style="1" customWidth="1"/>
    <col min="12277" max="12277" width="1.85546875" style="1" customWidth="1"/>
    <col min="12278" max="12278" width="17.85546875" style="1" customWidth="1"/>
    <col min="12279" max="12279" width="1.85546875" style="1" customWidth="1"/>
    <col min="12280" max="12283" width="3.28515625" style="1" customWidth="1"/>
    <col min="12284" max="12284" width="1.85546875" style="1" customWidth="1"/>
    <col min="12285" max="12285" width="12.42578125" style="1" customWidth="1"/>
    <col min="12286" max="12286" width="1.85546875" style="1" customWidth="1"/>
    <col min="12287" max="12289" width="3" style="1" customWidth="1"/>
    <col min="12290" max="12290" width="4.42578125" style="1" customWidth="1"/>
    <col min="12291" max="12292" width="3" style="1" customWidth="1"/>
    <col min="12293" max="12298" width="3.28515625" style="1" customWidth="1"/>
    <col min="12299" max="12300" width="9.140625" style="1" customWidth="1"/>
    <col min="12301" max="12304" width="3.28515625" style="1" customWidth="1"/>
    <col min="12305" max="12305" width="4.140625" style="1" customWidth="1"/>
    <col min="12306" max="12518" width="10.28515625" style="1"/>
    <col min="12519" max="12527" width="9.140625" style="1" customWidth="1"/>
    <col min="12528" max="12528" width="1" style="1" customWidth="1"/>
    <col min="12529" max="12532" width="3.28515625" style="1" customWidth="1"/>
    <col min="12533" max="12533" width="1.85546875" style="1" customWidth="1"/>
    <col min="12534" max="12534" width="17.85546875" style="1" customWidth="1"/>
    <col min="12535" max="12535" width="1.85546875" style="1" customWidth="1"/>
    <col min="12536" max="12539" width="3.28515625" style="1" customWidth="1"/>
    <col min="12540" max="12540" width="1.85546875" style="1" customWidth="1"/>
    <col min="12541" max="12541" width="12.42578125" style="1" customWidth="1"/>
    <col min="12542" max="12542" width="1.85546875" style="1" customWidth="1"/>
    <col min="12543" max="12545" width="3" style="1" customWidth="1"/>
    <col min="12546" max="12546" width="4.42578125" style="1" customWidth="1"/>
    <col min="12547" max="12548" width="3" style="1" customWidth="1"/>
    <col min="12549" max="12554" width="3.28515625" style="1" customWidth="1"/>
    <col min="12555" max="12556" width="9.140625" style="1" customWidth="1"/>
    <col min="12557" max="12560" width="3.28515625" style="1" customWidth="1"/>
    <col min="12561" max="12561" width="4.140625" style="1" customWidth="1"/>
    <col min="12562" max="12774" width="10.28515625" style="1"/>
    <col min="12775" max="12783" width="9.140625" style="1" customWidth="1"/>
    <col min="12784" max="12784" width="1" style="1" customWidth="1"/>
    <col min="12785" max="12788" width="3.28515625" style="1" customWidth="1"/>
    <col min="12789" max="12789" width="1.85546875" style="1" customWidth="1"/>
    <col min="12790" max="12790" width="17.85546875" style="1" customWidth="1"/>
    <col min="12791" max="12791" width="1.85546875" style="1" customWidth="1"/>
    <col min="12792" max="12795" width="3.28515625" style="1" customWidth="1"/>
    <col min="12796" max="12796" width="1.85546875" style="1" customWidth="1"/>
    <col min="12797" max="12797" width="12.42578125" style="1" customWidth="1"/>
    <col min="12798" max="12798" width="1.85546875" style="1" customWidth="1"/>
    <col min="12799" max="12801" width="3" style="1" customWidth="1"/>
    <col min="12802" max="12802" width="4.42578125" style="1" customWidth="1"/>
    <col min="12803" max="12804" width="3" style="1" customWidth="1"/>
    <col min="12805" max="12810" width="3.28515625" style="1" customWidth="1"/>
    <col min="12811" max="12812" width="9.140625" style="1" customWidth="1"/>
    <col min="12813" max="12816" width="3.28515625" style="1" customWidth="1"/>
    <col min="12817" max="12817" width="4.140625" style="1" customWidth="1"/>
    <col min="12818" max="13030" width="10.28515625" style="1"/>
    <col min="13031" max="13039" width="9.140625" style="1" customWidth="1"/>
    <col min="13040" max="13040" width="1" style="1" customWidth="1"/>
    <col min="13041" max="13044" width="3.28515625" style="1" customWidth="1"/>
    <col min="13045" max="13045" width="1.85546875" style="1" customWidth="1"/>
    <col min="13046" max="13046" width="17.85546875" style="1" customWidth="1"/>
    <col min="13047" max="13047" width="1.85546875" style="1" customWidth="1"/>
    <col min="13048" max="13051" width="3.28515625" style="1" customWidth="1"/>
    <col min="13052" max="13052" width="1.85546875" style="1" customWidth="1"/>
    <col min="13053" max="13053" width="12.42578125" style="1" customWidth="1"/>
    <col min="13054" max="13054" width="1.85546875" style="1" customWidth="1"/>
    <col min="13055" max="13057" width="3" style="1" customWidth="1"/>
    <col min="13058" max="13058" width="4.42578125" style="1" customWidth="1"/>
    <col min="13059" max="13060" width="3" style="1" customWidth="1"/>
    <col min="13061" max="13066" width="3.28515625" style="1" customWidth="1"/>
    <col min="13067" max="13068" width="9.140625" style="1" customWidth="1"/>
    <col min="13069" max="13072" width="3.28515625" style="1" customWidth="1"/>
    <col min="13073" max="13073" width="4.140625" style="1" customWidth="1"/>
    <col min="13074" max="13286" width="10.28515625" style="1"/>
    <col min="13287" max="13295" width="9.140625" style="1" customWidth="1"/>
    <col min="13296" max="13296" width="1" style="1" customWidth="1"/>
    <col min="13297" max="13300" width="3.28515625" style="1" customWidth="1"/>
    <col min="13301" max="13301" width="1.85546875" style="1" customWidth="1"/>
    <col min="13302" max="13302" width="17.85546875" style="1" customWidth="1"/>
    <col min="13303" max="13303" width="1.85546875" style="1" customWidth="1"/>
    <col min="13304" max="13307" width="3.28515625" style="1" customWidth="1"/>
    <col min="13308" max="13308" width="1.85546875" style="1" customWidth="1"/>
    <col min="13309" max="13309" width="12.42578125" style="1" customWidth="1"/>
    <col min="13310" max="13310" width="1.85546875" style="1" customWidth="1"/>
    <col min="13311" max="13313" width="3" style="1" customWidth="1"/>
    <col min="13314" max="13314" width="4.42578125" style="1" customWidth="1"/>
    <col min="13315" max="13316" width="3" style="1" customWidth="1"/>
    <col min="13317" max="13322" width="3.28515625" style="1" customWidth="1"/>
    <col min="13323" max="13324" width="9.140625" style="1" customWidth="1"/>
    <col min="13325" max="13328" width="3.28515625" style="1" customWidth="1"/>
    <col min="13329" max="13329" width="4.140625" style="1" customWidth="1"/>
    <col min="13330" max="13542" width="10.28515625" style="1"/>
    <col min="13543" max="13551" width="9.140625" style="1" customWidth="1"/>
    <col min="13552" max="13552" width="1" style="1" customWidth="1"/>
    <col min="13553" max="13556" width="3.28515625" style="1" customWidth="1"/>
    <col min="13557" max="13557" width="1.85546875" style="1" customWidth="1"/>
    <col min="13558" max="13558" width="17.85546875" style="1" customWidth="1"/>
    <col min="13559" max="13559" width="1.85546875" style="1" customWidth="1"/>
    <col min="13560" max="13563" width="3.28515625" style="1" customWidth="1"/>
    <col min="13564" max="13564" width="1.85546875" style="1" customWidth="1"/>
    <col min="13565" max="13565" width="12.42578125" style="1" customWidth="1"/>
    <col min="13566" max="13566" width="1.85546875" style="1" customWidth="1"/>
    <col min="13567" max="13569" width="3" style="1" customWidth="1"/>
    <col min="13570" max="13570" width="4.42578125" style="1" customWidth="1"/>
    <col min="13571" max="13572" width="3" style="1" customWidth="1"/>
    <col min="13573" max="13578" width="3.28515625" style="1" customWidth="1"/>
    <col min="13579" max="13580" width="9.140625" style="1" customWidth="1"/>
    <col min="13581" max="13584" width="3.28515625" style="1" customWidth="1"/>
    <col min="13585" max="13585" width="4.140625" style="1" customWidth="1"/>
    <col min="13586" max="13798" width="10.28515625" style="1"/>
    <col min="13799" max="13807" width="9.140625" style="1" customWidth="1"/>
    <col min="13808" max="13808" width="1" style="1" customWidth="1"/>
    <col min="13809" max="13812" width="3.28515625" style="1" customWidth="1"/>
    <col min="13813" max="13813" width="1.85546875" style="1" customWidth="1"/>
    <col min="13814" max="13814" width="17.85546875" style="1" customWidth="1"/>
    <col min="13815" max="13815" width="1.85546875" style="1" customWidth="1"/>
    <col min="13816" max="13819" width="3.28515625" style="1" customWidth="1"/>
    <col min="13820" max="13820" width="1.85546875" style="1" customWidth="1"/>
    <col min="13821" max="13821" width="12.42578125" style="1" customWidth="1"/>
    <col min="13822" max="13822" width="1.85546875" style="1" customWidth="1"/>
    <col min="13823" max="13825" width="3" style="1" customWidth="1"/>
    <col min="13826" max="13826" width="4.42578125" style="1" customWidth="1"/>
    <col min="13827" max="13828" width="3" style="1" customWidth="1"/>
    <col min="13829" max="13834" width="3.28515625" style="1" customWidth="1"/>
    <col min="13835" max="13836" width="9.140625" style="1" customWidth="1"/>
    <col min="13837" max="13840" width="3.28515625" style="1" customWidth="1"/>
    <col min="13841" max="13841" width="4.140625" style="1" customWidth="1"/>
    <col min="13842" max="14054" width="10.28515625" style="1"/>
    <col min="14055" max="14063" width="9.140625" style="1" customWidth="1"/>
    <col min="14064" max="14064" width="1" style="1" customWidth="1"/>
    <col min="14065" max="14068" width="3.28515625" style="1" customWidth="1"/>
    <col min="14069" max="14069" width="1.85546875" style="1" customWidth="1"/>
    <col min="14070" max="14070" width="17.85546875" style="1" customWidth="1"/>
    <col min="14071" max="14071" width="1.85546875" style="1" customWidth="1"/>
    <col min="14072" max="14075" width="3.28515625" style="1" customWidth="1"/>
    <col min="14076" max="14076" width="1.85546875" style="1" customWidth="1"/>
    <col min="14077" max="14077" width="12.42578125" style="1" customWidth="1"/>
    <col min="14078" max="14078" width="1.85546875" style="1" customWidth="1"/>
    <col min="14079" max="14081" width="3" style="1" customWidth="1"/>
    <col min="14082" max="14082" width="4.42578125" style="1" customWidth="1"/>
    <col min="14083" max="14084" width="3" style="1" customWidth="1"/>
    <col min="14085" max="14090" width="3.28515625" style="1" customWidth="1"/>
    <col min="14091" max="14092" width="9.140625" style="1" customWidth="1"/>
    <col min="14093" max="14096" width="3.28515625" style="1" customWidth="1"/>
    <col min="14097" max="14097" width="4.140625" style="1" customWidth="1"/>
    <col min="14098" max="14310" width="10.28515625" style="1"/>
    <col min="14311" max="14319" width="9.140625" style="1" customWidth="1"/>
    <col min="14320" max="14320" width="1" style="1" customWidth="1"/>
    <col min="14321" max="14324" width="3.28515625" style="1" customWidth="1"/>
    <col min="14325" max="14325" width="1.85546875" style="1" customWidth="1"/>
    <col min="14326" max="14326" width="17.85546875" style="1" customWidth="1"/>
    <col min="14327" max="14327" width="1.85546875" style="1" customWidth="1"/>
    <col min="14328" max="14331" width="3.28515625" style="1" customWidth="1"/>
    <col min="14332" max="14332" width="1.85546875" style="1" customWidth="1"/>
    <col min="14333" max="14333" width="12.42578125" style="1" customWidth="1"/>
    <col min="14334" max="14334" width="1.85546875" style="1" customWidth="1"/>
    <col min="14335" max="14337" width="3" style="1" customWidth="1"/>
    <col min="14338" max="14338" width="4.42578125" style="1" customWidth="1"/>
    <col min="14339" max="14340" width="3" style="1" customWidth="1"/>
    <col min="14341" max="14346" width="3.28515625" style="1" customWidth="1"/>
    <col min="14347" max="14348" width="9.140625" style="1" customWidth="1"/>
    <col min="14349" max="14352" width="3.28515625" style="1" customWidth="1"/>
    <col min="14353" max="14353" width="4.140625" style="1" customWidth="1"/>
    <col min="14354" max="14566" width="10.28515625" style="1"/>
    <col min="14567" max="14575" width="9.140625" style="1" customWidth="1"/>
    <col min="14576" max="14576" width="1" style="1" customWidth="1"/>
    <col min="14577" max="14580" width="3.28515625" style="1" customWidth="1"/>
    <col min="14581" max="14581" width="1.85546875" style="1" customWidth="1"/>
    <col min="14582" max="14582" width="17.85546875" style="1" customWidth="1"/>
    <col min="14583" max="14583" width="1.85546875" style="1" customWidth="1"/>
    <col min="14584" max="14587" width="3.28515625" style="1" customWidth="1"/>
    <col min="14588" max="14588" width="1.85546875" style="1" customWidth="1"/>
    <col min="14589" max="14589" width="12.42578125" style="1" customWidth="1"/>
    <col min="14590" max="14590" width="1.85546875" style="1" customWidth="1"/>
    <col min="14591" max="14593" width="3" style="1" customWidth="1"/>
    <col min="14594" max="14594" width="4.42578125" style="1" customWidth="1"/>
    <col min="14595" max="14596" width="3" style="1" customWidth="1"/>
    <col min="14597" max="14602" width="3.28515625" style="1" customWidth="1"/>
    <col min="14603" max="14604" width="9.140625" style="1" customWidth="1"/>
    <col min="14605" max="14608" width="3.28515625" style="1" customWidth="1"/>
    <col min="14609" max="14609" width="4.140625" style="1" customWidth="1"/>
    <col min="14610" max="14822" width="10.28515625" style="1"/>
    <col min="14823" max="14831" width="9.140625" style="1" customWidth="1"/>
    <col min="14832" max="14832" width="1" style="1" customWidth="1"/>
    <col min="14833" max="14836" width="3.28515625" style="1" customWidth="1"/>
    <col min="14837" max="14837" width="1.85546875" style="1" customWidth="1"/>
    <col min="14838" max="14838" width="17.85546875" style="1" customWidth="1"/>
    <col min="14839" max="14839" width="1.85546875" style="1" customWidth="1"/>
    <col min="14840" max="14843" width="3.28515625" style="1" customWidth="1"/>
    <col min="14844" max="14844" width="1.85546875" style="1" customWidth="1"/>
    <col min="14845" max="14845" width="12.42578125" style="1" customWidth="1"/>
    <col min="14846" max="14846" width="1.85546875" style="1" customWidth="1"/>
    <col min="14847" max="14849" width="3" style="1" customWidth="1"/>
    <col min="14850" max="14850" width="4.42578125" style="1" customWidth="1"/>
    <col min="14851" max="14852" width="3" style="1" customWidth="1"/>
    <col min="14853" max="14858" width="3.28515625" style="1" customWidth="1"/>
    <col min="14859" max="14860" width="9.140625" style="1" customWidth="1"/>
    <col min="14861" max="14864" width="3.28515625" style="1" customWidth="1"/>
    <col min="14865" max="14865" width="4.140625" style="1" customWidth="1"/>
    <col min="14866" max="15078" width="10.28515625" style="1"/>
    <col min="15079" max="15087" width="9.140625" style="1" customWidth="1"/>
    <col min="15088" max="15088" width="1" style="1" customWidth="1"/>
    <col min="15089" max="15092" width="3.28515625" style="1" customWidth="1"/>
    <col min="15093" max="15093" width="1.85546875" style="1" customWidth="1"/>
    <col min="15094" max="15094" width="17.85546875" style="1" customWidth="1"/>
    <col min="15095" max="15095" width="1.85546875" style="1" customWidth="1"/>
    <col min="15096" max="15099" width="3.28515625" style="1" customWidth="1"/>
    <col min="15100" max="15100" width="1.85546875" style="1" customWidth="1"/>
    <col min="15101" max="15101" width="12.42578125" style="1" customWidth="1"/>
    <col min="15102" max="15102" width="1.85546875" style="1" customWidth="1"/>
    <col min="15103" max="15105" width="3" style="1" customWidth="1"/>
    <col min="15106" max="15106" width="4.42578125" style="1" customWidth="1"/>
    <col min="15107" max="15108" width="3" style="1" customWidth="1"/>
    <col min="15109" max="15114" width="3.28515625" style="1" customWidth="1"/>
    <col min="15115" max="15116" width="9.140625" style="1" customWidth="1"/>
    <col min="15117" max="15120" width="3.28515625" style="1" customWidth="1"/>
    <col min="15121" max="15121" width="4.140625" style="1" customWidth="1"/>
    <col min="15122" max="15334" width="10.28515625" style="1"/>
    <col min="15335" max="15343" width="9.140625" style="1" customWidth="1"/>
    <col min="15344" max="15344" width="1" style="1" customWidth="1"/>
    <col min="15345" max="15348" width="3.28515625" style="1" customWidth="1"/>
    <col min="15349" max="15349" width="1.85546875" style="1" customWidth="1"/>
    <col min="15350" max="15350" width="17.85546875" style="1" customWidth="1"/>
    <col min="15351" max="15351" width="1.85546875" style="1" customWidth="1"/>
    <col min="15352" max="15355" width="3.28515625" style="1" customWidth="1"/>
    <col min="15356" max="15356" width="1.85546875" style="1" customWidth="1"/>
    <col min="15357" max="15357" width="12.42578125" style="1" customWidth="1"/>
    <col min="15358" max="15358" width="1.85546875" style="1" customWidth="1"/>
    <col min="15359" max="15361" width="3" style="1" customWidth="1"/>
    <col min="15362" max="15362" width="4.42578125" style="1" customWidth="1"/>
    <col min="15363" max="15364" width="3" style="1" customWidth="1"/>
    <col min="15365" max="15370" width="3.28515625" style="1" customWidth="1"/>
    <col min="15371" max="15372" width="9.140625" style="1" customWidth="1"/>
    <col min="15373" max="15376" width="3.28515625" style="1" customWidth="1"/>
    <col min="15377" max="15377" width="4.140625" style="1" customWidth="1"/>
    <col min="15378" max="15590" width="10.28515625" style="1"/>
    <col min="15591" max="15599" width="9.140625" style="1" customWidth="1"/>
    <col min="15600" max="15600" width="1" style="1" customWidth="1"/>
    <col min="15601" max="15604" width="3.28515625" style="1" customWidth="1"/>
    <col min="15605" max="15605" width="1.85546875" style="1" customWidth="1"/>
    <col min="15606" max="15606" width="17.85546875" style="1" customWidth="1"/>
    <col min="15607" max="15607" width="1.85546875" style="1" customWidth="1"/>
    <col min="15608" max="15611" width="3.28515625" style="1" customWidth="1"/>
    <col min="15612" max="15612" width="1.85546875" style="1" customWidth="1"/>
    <col min="15613" max="15613" width="12.42578125" style="1" customWidth="1"/>
    <col min="15614" max="15614" width="1.85546875" style="1" customWidth="1"/>
    <col min="15615" max="15617" width="3" style="1" customWidth="1"/>
    <col min="15618" max="15618" width="4.42578125" style="1" customWidth="1"/>
    <col min="15619" max="15620" width="3" style="1" customWidth="1"/>
    <col min="15621" max="15626" width="3.28515625" style="1" customWidth="1"/>
    <col min="15627" max="15628" width="9.140625" style="1" customWidth="1"/>
    <col min="15629" max="15632" width="3.28515625" style="1" customWidth="1"/>
    <col min="15633" max="15633" width="4.140625" style="1" customWidth="1"/>
    <col min="15634" max="15846" width="10.28515625" style="1"/>
    <col min="15847" max="15855" width="9.140625" style="1" customWidth="1"/>
    <col min="15856" max="15856" width="1" style="1" customWidth="1"/>
    <col min="15857" max="15860" width="3.28515625" style="1" customWidth="1"/>
    <col min="15861" max="15861" width="1.85546875" style="1" customWidth="1"/>
    <col min="15862" max="15862" width="17.85546875" style="1" customWidth="1"/>
    <col min="15863" max="15863" width="1.85546875" style="1" customWidth="1"/>
    <col min="15864" max="15867" width="3.28515625" style="1" customWidth="1"/>
    <col min="15868" max="15868" width="1.85546875" style="1" customWidth="1"/>
    <col min="15869" max="15869" width="12.42578125" style="1" customWidth="1"/>
    <col min="15870" max="15870" width="1.85546875" style="1" customWidth="1"/>
    <col min="15871" max="15873" width="3" style="1" customWidth="1"/>
    <col min="15874" max="15874" width="4.42578125" style="1" customWidth="1"/>
    <col min="15875" max="15876" width="3" style="1" customWidth="1"/>
    <col min="15877" max="15882" width="3.28515625" style="1" customWidth="1"/>
    <col min="15883" max="15884" width="9.140625" style="1" customWidth="1"/>
    <col min="15885" max="15888" width="3.28515625" style="1" customWidth="1"/>
    <col min="15889" max="15889" width="4.140625" style="1" customWidth="1"/>
    <col min="15890" max="16102" width="10.28515625" style="1"/>
    <col min="16103" max="16111" width="9.140625" style="1" customWidth="1"/>
    <col min="16112" max="16112" width="1" style="1" customWidth="1"/>
    <col min="16113" max="16116" width="3.28515625" style="1" customWidth="1"/>
    <col min="16117" max="16117" width="1.85546875" style="1" customWidth="1"/>
    <col min="16118" max="16118" width="17.85546875" style="1" customWidth="1"/>
    <col min="16119" max="16119" width="1.85546875" style="1" customWidth="1"/>
    <col min="16120" max="16123" width="3.28515625" style="1" customWidth="1"/>
    <col min="16124" max="16124" width="1.85546875" style="1" customWidth="1"/>
    <col min="16125" max="16125" width="12.42578125" style="1" customWidth="1"/>
    <col min="16126" max="16126" width="1.85546875" style="1" customWidth="1"/>
    <col min="16127" max="16129" width="3" style="1" customWidth="1"/>
    <col min="16130" max="16130" width="4.42578125" style="1" customWidth="1"/>
    <col min="16131" max="16132" width="3" style="1" customWidth="1"/>
    <col min="16133" max="16138" width="3.28515625" style="1" customWidth="1"/>
    <col min="16139" max="16140" width="9.140625" style="1" customWidth="1"/>
    <col min="16141" max="16144" width="3.28515625" style="1" customWidth="1"/>
    <col min="16145" max="16145" width="4.140625" style="1" customWidth="1"/>
    <col min="16146" max="16384" width="10.28515625" style="1"/>
  </cols>
  <sheetData>
    <row r="1" spans="1:30" ht="15" customHeight="1" x14ac:dyDescent="0.25">
      <c r="A1" s="90" t="s">
        <v>1001</v>
      </c>
      <c r="C1" s="42"/>
      <c r="D1" s="1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Y1" s="155" t="s">
        <v>1002</v>
      </c>
      <c r="Z1" s="156"/>
      <c r="AA1" s="156"/>
      <c r="AB1" s="157"/>
      <c r="AD1" s="1"/>
    </row>
    <row r="2" spans="1:30" ht="15.95" customHeight="1" thickBot="1" x14ac:dyDescent="0.3">
      <c r="A2" s="74"/>
      <c r="C2" s="42"/>
      <c r="D2" s="12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Y2" s="158"/>
      <c r="Z2" s="159"/>
      <c r="AA2" s="159"/>
      <c r="AB2" s="160"/>
      <c r="AD2" s="1"/>
    </row>
    <row r="3" spans="1:30" x14ac:dyDescent="0.25">
      <c r="A3" s="91" t="s">
        <v>1003</v>
      </c>
      <c r="C3" s="42"/>
      <c r="D3" s="12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AD3" s="1"/>
    </row>
    <row r="4" spans="1:30" x14ac:dyDescent="0.25">
      <c r="A4" s="91" t="s">
        <v>1015</v>
      </c>
      <c r="C4" s="42"/>
      <c r="D4" s="12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D4" s="1"/>
    </row>
    <row r="5" spans="1:30" x14ac:dyDescent="0.25">
      <c r="A5" s="74"/>
      <c r="C5" s="42"/>
      <c r="D5" s="12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D5" s="1"/>
    </row>
    <row r="6" spans="1:30" ht="76.5" customHeight="1" x14ac:dyDescent="0.25">
      <c r="A6" s="92" t="s">
        <v>1145</v>
      </c>
      <c r="C6" s="93"/>
      <c r="D6" s="12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76"/>
      <c r="AD6" s="24"/>
    </row>
    <row r="7" spans="1:30" ht="21" customHeight="1" thickBot="1" x14ac:dyDescent="0.3">
      <c r="A7" s="70"/>
      <c r="B7" s="94"/>
      <c r="C7" s="9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76"/>
      <c r="AD7" s="24"/>
    </row>
    <row r="8" spans="1:30" ht="15.75" thickBot="1" x14ac:dyDescent="0.3">
      <c r="A8" s="161" t="s">
        <v>1004</v>
      </c>
      <c r="B8" s="162"/>
      <c r="C8" s="162"/>
      <c r="D8" s="162"/>
      <c r="E8" s="162"/>
      <c r="F8" s="162"/>
      <c r="G8" s="162"/>
      <c r="H8" s="162"/>
      <c r="I8" s="146"/>
      <c r="J8" s="25"/>
      <c r="K8" s="163" t="s">
        <v>1005</v>
      </c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5"/>
      <c r="AC8" s="76"/>
      <c r="AD8" s="24"/>
    </row>
    <row r="9" spans="1:30" ht="18" x14ac:dyDescent="0.25">
      <c r="A9" s="95"/>
      <c r="B9" s="96"/>
      <c r="C9" s="87"/>
      <c r="D9" s="128"/>
      <c r="E9" s="71"/>
      <c r="F9" s="71"/>
      <c r="G9" s="71"/>
      <c r="H9" s="71"/>
      <c r="I9" s="27"/>
      <c r="J9" s="25"/>
      <c r="K9" s="26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27"/>
      <c r="AC9" s="76"/>
      <c r="AD9" s="24"/>
    </row>
    <row r="10" spans="1:30" ht="18" x14ac:dyDescent="0.25">
      <c r="A10" s="97" t="s">
        <v>1006</v>
      </c>
      <c r="B10" s="124" t="s">
        <v>1146</v>
      </c>
      <c r="C10" s="118"/>
      <c r="D10" s="129" t="s">
        <v>1013</v>
      </c>
      <c r="E10" s="29">
        <v>1</v>
      </c>
      <c r="F10" s="29">
        <v>0</v>
      </c>
      <c r="G10" s="29">
        <v>3</v>
      </c>
      <c r="H10" s="29"/>
      <c r="I10" s="30"/>
      <c r="J10" s="25"/>
      <c r="K10" s="68" t="s">
        <v>1007</v>
      </c>
      <c r="L10" s="69"/>
      <c r="M10" s="69"/>
      <c r="N10" s="69"/>
      <c r="O10" s="69"/>
      <c r="P10" s="70"/>
      <c r="Q10" s="70"/>
      <c r="R10" s="29">
        <v>2</v>
      </c>
      <c r="S10" s="29">
        <v>0</v>
      </c>
      <c r="T10" s="29">
        <v>2</v>
      </c>
      <c r="U10" s="29">
        <v>0</v>
      </c>
      <c r="V10" s="70"/>
      <c r="W10" s="70"/>
      <c r="X10" s="70"/>
      <c r="Y10" s="70"/>
      <c r="Z10" s="70"/>
      <c r="AA10" s="70"/>
      <c r="AB10" s="30"/>
      <c r="AC10" s="76"/>
      <c r="AD10" s="24"/>
    </row>
    <row r="11" spans="1:30" ht="18" x14ac:dyDescent="0.25">
      <c r="A11" s="97"/>
      <c r="B11" s="98"/>
      <c r="C11" s="88"/>
      <c r="D11" s="129"/>
      <c r="E11" s="70"/>
      <c r="F11" s="70"/>
      <c r="G11" s="70"/>
      <c r="H11" s="70"/>
      <c r="I11" s="30"/>
      <c r="J11" s="25"/>
      <c r="K11" s="31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30"/>
      <c r="AC11" s="76"/>
      <c r="AD11" s="24"/>
    </row>
    <row r="12" spans="1:30" ht="18" x14ac:dyDescent="0.25">
      <c r="A12" s="97"/>
      <c r="B12" s="98"/>
      <c r="C12" s="88"/>
      <c r="D12" s="129"/>
      <c r="E12" s="70"/>
      <c r="F12" s="70"/>
      <c r="G12" s="70"/>
      <c r="H12" s="70"/>
      <c r="I12" s="30"/>
      <c r="J12" s="25"/>
      <c r="K12" s="68" t="s">
        <v>1014</v>
      </c>
      <c r="L12" s="69"/>
      <c r="M12" s="69"/>
      <c r="N12" s="69"/>
      <c r="O12" s="69"/>
      <c r="P12" s="69"/>
      <c r="Q12" s="70">
        <v>1</v>
      </c>
      <c r="R12" s="29"/>
      <c r="S12" s="70"/>
      <c r="T12" s="70">
        <v>2</v>
      </c>
      <c r="U12" s="29"/>
      <c r="V12" s="70"/>
      <c r="W12" s="70">
        <v>3</v>
      </c>
      <c r="X12" s="29"/>
      <c r="Y12" s="70"/>
      <c r="Z12" s="70">
        <v>4</v>
      </c>
      <c r="AA12" s="29"/>
      <c r="AB12" s="30"/>
      <c r="AC12" s="76"/>
      <c r="AD12" s="24"/>
    </row>
    <row r="13" spans="1:30" ht="18" x14ac:dyDescent="0.25">
      <c r="A13" s="97"/>
      <c r="B13" s="98"/>
      <c r="C13" s="88"/>
      <c r="D13" s="129"/>
      <c r="E13" s="70"/>
      <c r="F13" s="70"/>
      <c r="G13" s="70"/>
      <c r="H13" s="70"/>
      <c r="I13" s="30"/>
      <c r="J13" s="25"/>
      <c r="K13" s="31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30"/>
      <c r="AC13" s="76"/>
      <c r="AD13" s="24"/>
    </row>
    <row r="14" spans="1:30" ht="18" x14ac:dyDescent="0.25">
      <c r="A14" s="97"/>
      <c r="B14" s="98"/>
      <c r="C14" s="88"/>
      <c r="D14" s="129"/>
      <c r="E14" s="70"/>
      <c r="F14" s="70"/>
      <c r="G14" s="70"/>
      <c r="H14" s="70"/>
      <c r="I14" s="30"/>
      <c r="J14" s="25"/>
      <c r="K14" s="68" t="s">
        <v>1008</v>
      </c>
      <c r="L14" s="69"/>
      <c r="M14" s="69"/>
      <c r="N14" s="69"/>
      <c r="O14" s="69"/>
      <c r="P14" s="69"/>
      <c r="Q14" s="70"/>
      <c r="R14" s="29" t="s">
        <v>1147</v>
      </c>
      <c r="S14" s="70"/>
      <c r="T14" s="70"/>
      <c r="U14" s="70"/>
      <c r="V14" s="69"/>
      <c r="W14" s="69"/>
      <c r="X14" s="69"/>
      <c r="Y14" s="32" t="s">
        <v>1009</v>
      </c>
      <c r="Z14" s="70"/>
      <c r="AA14" s="29"/>
      <c r="AB14" s="30"/>
      <c r="AC14" s="76"/>
      <c r="AD14" s="24"/>
    </row>
    <row r="15" spans="1:30" ht="18.75" thickBot="1" x14ac:dyDescent="0.3">
      <c r="A15" s="99"/>
      <c r="B15" s="100"/>
      <c r="C15" s="89"/>
      <c r="D15" s="130"/>
      <c r="E15" s="34"/>
      <c r="F15" s="34"/>
      <c r="G15" s="34"/>
      <c r="H15" s="34"/>
      <c r="I15" s="35"/>
      <c r="J15" s="25"/>
      <c r="K15" s="33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5"/>
      <c r="AC15" s="76"/>
      <c r="AD15" s="24"/>
    </row>
    <row r="16" spans="1:30" x14ac:dyDescent="0.25">
      <c r="B16" s="98"/>
      <c r="C16" s="98"/>
      <c r="D16" s="131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6"/>
      <c r="AD16" s="24"/>
    </row>
    <row r="17" spans="1:30" ht="15.75" thickBot="1" x14ac:dyDescent="0.3">
      <c r="B17" s="98"/>
      <c r="C17" s="98"/>
      <c r="D17" s="131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6"/>
      <c r="AD17" s="24"/>
    </row>
    <row r="18" spans="1:30" ht="15.95" customHeight="1" thickBot="1" x14ac:dyDescent="0.3">
      <c r="A18" s="166" t="s">
        <v>1010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8"/>
      <c r="AC18" s="76"/>
      <c r="AD18" s="24"/>
    </row>
    <row r="19" spans="1:30" x14ac:dyDescent="0.25">
      <c r="A19" s="119"/>
      <c r="B19" s="101"/>
      <c r="C19" s="101"/>
      <c r="D19" s="132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76"/>
      <c r="AD19" s="24"/>
    </row>
    <row r="20" spans="1:30" x14ac:dyDescent="0.25">
      <c r="A20" s="5"/>
      <c r="B20" s="98"/>
      <c r="C20" s="98"/>
      <c r="D20" s="131"/>
      <c r="E20" s="70"/>
      <c r="F20" s="70"/>
      <c r="G20" s="32"/>
      <c r="H20" s="32" t="s">
        <v>1011</v>
      </c>
      <c r="I20" s="29"/>
      <c r="J20" s="70"/>
      <c r="K20" s="32" t="s">
        <v>1012</v>
      </c>
      <c r="L20" s="29" t="s">
        <v>1147</v>
      </c>
      <c r="M20" s="28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30"/>
      <c r="AC20" s="76"/>
      <c r="AD20" s="24"/>
    </row>
    <row r="21" spans="1:30" ht="15.75" thickBot="1" x14ac:dyDescent="0.3">
      <c r="A21" s="120"/>
      <c r="B21" s="100"/>
      <c r="C21" s="100"/>
      <c r="D21" s="1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5"/>
      <c r="AC21" s="76"/>
      <c r="AD21" s="24"/>
    </row>
    <row r="22" spans="1:30" x14ac:dyDescent="0.25">
      <c r="B22" s="98"/>
      <c r="C22" s="98"/>
      <c r="D22" s="131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6"/>
      <c r="AD22" s="24"/>
    </row>
    <row r="23" spans="1:30" x14ac:dyDescent="0.25">
      <c r="A23" s="70"/>
      <c r="B23" s="98"/>
      <c r="C23" s="98"/>
      <c r="D23" s="147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6"/>
      <c r="AD23" s="24"/>
    </row>
    <row r="24" spans="1:30" s="14" customFormat="1" ht="22.5" customHeight="1" thickBot="1" x14ac:dyDescent="0.3">
      <c r="A24" s="114"/>
      <c r="B24" s="102"/>
      <c r="C24" s="102"/>
      <c r="D24" s="133" t="s">
        <v>1088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Y24" s="84"/>
      <c r="Z24" s="84"/>
      <c r="AA24" s="84"/>
      <c r="AB24" s="84"/>
      <c r="AC24" s="47"/>
      <c r="AD24" s="8"/>
    </row>
    <row r="25" spans="1:30" s="14" customFormat="1" ht="25.5" customHeight="1" thickBot="1" x14ac:dyDescent="0.3">
      <c r="A25" s="117" t="s">
        <v>0</v>
      </c>
      <c r="B25" s="103" t="s">
        <v>1</v>
      </c>
      <c r="C25" s="104" t="s">
        <v>2</v>
      </c>
      <c r="D25" s="134" t="s">
        <v>999</v>
      </c>
      <c r="E25" s="75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72"/>
      <c r="Y25" s="85"/>
      <c r="Z25" s="85"/>
      <c r="AA25" s="85"/>
      <c r="AB25" s="85"/>
      <c r="AD25" s="8"/>
    </row>
    <row r="26" spans="1:30" s="17" customFormat="1" ht="24.95" customHeight="1" x14ac:dyDescent="0.25">
      <c r="A26" s="15"/>
      <c r="B26" s="63"/>
      <c r="C26" s="73" t="str">
        <f>IFERROR(#REF!,"")</f>
        <v/>
      </c>
      <c r="D26" s="135"/>
      <c r="E26" s="77"/>
      <c r="F26" s="16"/>
    </row>
    <row r="27" spans="1:30" s="19" customFormat="1" ht="24.95" customHeight="1" x14ac:dyDescent="0.25">
      <c r="A27" s="52"/>
      <c r="B27" s="54" t="s">
        <v>17</v>
      </c>
      <c r="C27" s="64" t="s">
        <v>18</v>
      </c>
      <c r="D27" s="142">
        <f>(D28+D37+D52+D57)</f>
        <v>1098492041</v>
      </c>
      <c r="E27" s="78"/>
      <c r="F27" s="18"/>
      <c r="J27" s="17"/>
    </row>
    <row r="28" spans="1:30" s="21" customFormat="1" ht="24.95" customHeight="1" x14ac:dyDescent="0.25">
      <c r="A28" s="20"/>
      <c r="B28" s="53" t="s">
        <v>19</v>
      </c>
      <c r="C28" s="61" t="s">
        <v>20</v>
      </c>
      <c r="D28" s="142">
        <f>+D29+D36</f>
        <v>1084043495</v>
      </c>
      <c r="E28" s="79"/>
      <c r="F28" s="18"/>
      <c r="G28" s="19"/>
      <c r="H28" s="19"/>
      <c r="J28" s="17"/>
      <c r="L28" s="19"/>
    </row>
    <row r="29" spans="1:30" s="10" customFormat="1" ht="24.95" customHeight="1" x14ac:dyDescent="0.25">
      <c r="A29" s="52"/>
      <c r="B29" s="50" t="s">
        <v>21</v>
      </c>
      <c r="C29" s="60" t="s">
        <v>22</v>
      </c>
      <c r="D29" s="136">
        <f>+D30+D31+D32+D35</f>
        <v>1064545777</v>
      </c>
      <c r="E29" s="47"/>
      <c r="F29" s="18"/>
      <c r="G29" s="19"/>
      <c r="H29" s="19"/>
      <c r="J29" s="17"/>
      <c r="L29" s="19"/>
    </row>
    <row r="30" spans="1:30" s="10" customFormat="1" ht="24.95" customHeight="1" x14ac:dyDescent="0.25">
      <c r="A30" s="52"/>
      <c r="B30" s="51" t="s">
        <v>950</v>
      </c>
      <c r="C30" s="62" t="s">
        <v>990</v>
      </c>
      <c r="D30" s="136">
        <f>1064545777-D32</f>
        <v>1041393110</v>
      </c>
      <c r="E30" s="47"/>
      <c r="F30" s="8"/>
      <c r="G30" s="144"/>
      <c r="H30" s="19"/>
      <c r="J30" s="17"/>
      <c r="L30" s="19"/>
    </row>
    <row r="31" spans="1:30" s="10" customFormat="1" ht="24.95" customHeight="1" x14ac:dyDescent="0.25">
      <c r="A31" s="52"/>
      <c r="B31" s="51" t="s">
        <v>897</v>
      </c>
      <c r="C31" s="62" t="s">
        <v>1140</v>
      </c>
      <c r="D31" s="136"/>
      <c r="E31" s="47"/>
      <c r="F31" s="8"/>
      <c r="G31" s="19"/>
      <c r="H31" s="19"/>
      <c r="J31" s="17"/>
      <c r="L31" s="19"/>
    </row>
    <row r="32" spans="1:30" s="10" customFormat="1" ht="24.95" customHeight="1" x14ac:dyDescent="0.25">
      <c r="A32" s="52"/>
      <c r="B32" s="55" t="s">
        <v>951</v>
      </c>
      <c r="C32" s="59" t="s">
        <v>983</v>
      </c>
      <c r="D32" s="136">
        <f>+D33+D34</f>
        <v>23152667</v>
      </c>
      <c r="E32" s="47"/>
      <c r="F32" s="8"/>
      <c r="G32" s="144"/>
      <c r="H32" s="19"/>
      <c r="J32" s="17"/>
      <c r="L32" s="19"/>
    </row>
    <row r="33" spans="1:12" s="10" customFormat="1" ht="24.95" customHeight="1" x14ac:dyDescent="0.25">
      <c r="A33" s="52"/>
      <c r="B33" s="55" t="s">
        <v>898</v>
      </c>
      <c r="C33" s="59" t="s">
        <v>1116</v>
      </c>
      <c r="D33" s="136">
        <f>10075667</f>
        <v>10075667</v>
      </c>
      <c r="E33" s="47"/>
      <c r="F33" s="8"/>
      <c r="G33" s="19"/>
      <c r="H33" s="19"/>
      <c r="J33" s="17"/>
      <c r="L33" s="19"/>
    </row>
    <row r="34" spans="1:12" s="10" customFormat="1" ht="24.95" customHeight="1" x14ac:dyDescent="0.25">
      <c r="A34" s="52"/>
      <c r="B34" s="55" t="s">
        <v>1115</v>
      </c>
      <c r="C34" s="59" t="s">
        <v>1117</v>
      </c>
      <c r="D34" s="136">
        <f>13077000</f>
        <v>13077000</v>
      </c>
      <c r="E34" s="47"/>
      <c r="F34" s="8"/>
      <c r="G34" s="19"/>
      <c r="H34" s="19"/>
      <c r="J34" s="17"/>
      <c r="L34" s="19"/>
    </row>
    <row r="35" spans="1:12" s="10" customFormat="1" ht="24.95" customHeight="1" x14ac:dyDescent="0.25">
      <c r="A35" s="52"/>
      <c r="B35" s="51" t="s">
        <v>1118</v>
      </c>
      <c r="C35" s="62" t="s">
        <v>991</v>
      </c>
      <c r="D35" s="136"/>
      <c r="E35" s="47"/>
      <c r="F35" s="8"/>
      <c r="G35" s="19"/>
      <c r="H35" s="19"/>
      <c r="J35" s="17"/>
      <c r="L35" s="19"/>
    </row>
    <row r="36" spans="1:12" s="10" customFormat="1" ht="24.95" customHeight="1" x14ac:dyDescent="0.25">
      <c r="A36" s="52"/>
      <c r="B36" s="50" t="s">
        <v>23</v>
      </c>
      <c r="C36" s="60" t="s">
        <v>24</v>
      </c>
      <c r="D36" s="136">
        <v>19497718</v>
      </c>
      <c r="E36" s="47"/>
      <c r="F36" s="8"/>
      <c r="G36" s="19"/>
      <c r="H36" s="19"/>
      <c r="J36" s="17"/>
      <c r="L36" s="19"/>
    </row>
    <row r="37" spans="1:12" s="10" customFormat="1" ht="24.95" customHeight="1" x14ac:dyDescent="0.25">
      <c r="A37" s="52"/>
      <c r="B37" s="53" t="s">
        <v>25</v>
      </c>
      <c r="C37" s="61" t="s">
        <v>26</v>
      </c>
      <c r="D37" s="142">
        <f>+D38+D43+D46</f>
        <v>14448546</v>
      </c>
      <c r="E37" s="47"/>
      <c r="F37" s="18"/>
      <c r="G37" s="19"/>
      <c r="H37" s="19"/>
      <c r="J37" s="17"/>
      <c r="L37" s="19"/>
    </row>
    <row r="38" spans="1:12" s="10" customFormat="1" ht="24.95" customHeight="1" x14ac:dyDescent="0.25">
      <c r="A38" s="52"/>
      <c r="B38" s="50" t="s">
        <v>27</v>
      </c>
      <c r="C38" s="60" t="s">
        <v>28</v>
      </c>
      <c r="D38" s="136">
        <f>+D39+D40+D41+D42</f>
        <v>10200000</v>
      </c>
      <c r="E38" s="47"/>
      <c r="F38" s="18"/>
      <c r="G38" s="19"/>
      <c r="H38" s="19"/>
      <c r="J38" s="17"/>
      <c r="L38" s="19"/>
    </row>
    <row r="39" spans="1:12" s="10" customFormat="1" ht="24.95" customHeight="1" x14ac:dyDescent="0.25">
      <c r="A39" s="52"/>
      <c r="B39" s="51" t="s">
        <v>29</v>
      </c>
      <c r="C39" s="62" t="s">
        <v>30</v>
      </c>
      <c r="D39" s="136"/>
      <c r="E39" s="47"/>
      <c r="F39" s="8"/>
      <c r="G39" s="19"/>
      <c r="H39" s="19"/>
      <c r="J39" s="17"/>
      <c r="L39" s="19"/>
    </row>
    <row r="40" spans="1:12" s="10" customFormat="1" ht="24.95" customHeight="1" x14ac:dyDescent="0.25">
      <c r="A40" s="52"/>
      <c r="B40" s="51" t="s">
        <v>31</v>
      </c>
      <c r="C40" s="62" t="s">
        <v>32</v>
      </c>
      <c r="D40" s="136">
        <v>10200000</v>
      </c>
      <c r="E40" s="47"/>
      <c r="F40" s="8"/>
      <c r="G40" s="19"/>
      <c r="H40" s="19"/>
      <c r="J40" s="17"/>
      <c r="L40" s="19"/>
    </row>
    <row r="41" spans="1:12" s="10" customFormat="1" ht="24.95" customHeight="1" x14ac:dyDescent="0.25">
      <c r="A41" s="52"/>
      <c r="B41" s="51" t="s">
        <v>33</v>
      </c>
      <c r="C41" s="62" t="s">
        <v>34</v>
      </c>
      <c r="D41" s="136"/>
      <c r="E41" s="47"/>
      <c r="F41" s="8"/>
      <c r="G41" s="19"/>
      <c r="H41" s="19"/>
      <c r="J41" s="17"/>
      <c r="L41" s="19"/>
    </row>
    <row r="42" spans="1:12" s="10" customFormat="1" ht="24.95" customHeight="1" x14ac:dyDescent="0.25">
      <c r="A42" s="52"/>
      <c r="B42" s="51" t="s">
        <v>3</v>
      </c>
      <c r="C42" s="62" t="s">
        <v>35</v>
      </c>
      <c r="D42" s="136"/>
      <c r="E42" s="47"/>
      <c r="F42" s="8"/>
      <c r="G42" s="19"/>
      <c r="H42" s="19"/>
      <c r="J42" s="17"/>
      <c r="L42" s="19"/>
    </row>
    <row r="43" spans="1:12" s="10" customFormat="1" ht="24.95" customHeight="1" x14ac:dyDescent="0.25">
      <c r="A43" s="52"/>
      <c r="B43" s="50" t="s">
        <v>4</v>
      </c>
      <c r="C43" s="60" t="s">
        <v>36</v>
      </c>
      <c r="D43" s="136">
        <f>+D44+D45</f>
        <v>0</v>
      </c>
      <c r="E43" s="47"/>
      <c r="F43" s="18"/>
      <c r="G43" s="19"/>
      <c r="H43" s="19"/>
      <c r="J43" s="17"/>
      <c r="L43" s="19"/>
    </row>
    <row r="44" spans="1:12" s="10" customFormat="1" ht="24.95" customHeight="1" x14ac:dyDescent="0.25">
      <c r="A44" s="52" t="s">
        <v>16</v>
      </c>
      <c r="B44" s="51" t="s">
        <v>5</v>
      </c>
      <c r="C44" s="62" t="s">
        <v>37</v>
      </c>
      <c r="D44" s="136"/>
      <c r="E44" s="47"/>
      <c r="F44" s="8"/>
      <c r="G44" s="19"/>
      <c r="H44" s="19"/>
      <c r="J44" s="17"/>
      <c r="L44" s="19"/>
    </row>
    <row r="45" spans="1:12" s="10" customFormat="1" ht="24.95" customHeight="1" x14ac:dyDescent="0.25">
      <c r="A45" s="52" t="s">
        <v>16</v>
      </c>
      <c r="B45" s="51" t="s">
        <v>38</v>
      </c>
      <c r="C45" s="62" t="s">
        <v>39</v>
      </c>
      <c r="D45" s="136"/>
      <c r="E45" s="47"/>
      <c r="F45" s="8"/>
      <c r="G45" s="19"/>
      <c r="H45" s="19"/>
      <c r="J45" s="17"/>
      <c r="L45" s="19"/>
    </row>
    <row r="46" spans="1:12" s="8" customFormat="1" ht="24.95" customHeight="1" x14ac:dyDescent="0.25">
      <c r="A46" s="56"/>
      <c r="B46" s="50" t="s">
        <v>40</v>
      </c>
      <c r="C46" s="60" t="s">
        <v>952</v>
      </c>
      <c r="D46" s="136">
        <f>+D47+D48+D49+D50+D51</f>
        <v>4248546</v>
      </c>
      <c r="E46" s="47"/>
      <c r="F46" s="18"/>
      <c r="G46" s="19"/>
      <c r="H46" s="19"/>
      <c r="J46" s="17"/>
      <c r="L46" s="19"/>
    </row>
    <row r="47" spans="1:12" s="8" customFormat="1" ht="24.95" customHeight="1" x14ac:dyDescent="0.25">
      <c r="A47" s="56"/>
      <c r="B47" s="51" t="s">
        <v>953</v>
      </c>
      <c r="C47" s="62" t="s">
        <v>905</v>
      </c>
      <c r="D47" s="136"/>
      <c r="E47" s="47"/>
      <c r="G47" s="19"/>
      <c r="H47" s="19"/>
      <c r="J47" s="17"/>
      <c r="L47" s="19"/>
    </row>
    <row r="48" spans="1:12" s="8" customFormat="1" ht="24.95" customHeight="1" x14ac:dyDescent="0.25">
      <c r="A48" s="56"/>
      <c r="B48" s="51" t="s">
        <v>41</v>
      </c>
      <c r="C48" s="62" t="s">
        <v>904</v>
      </c>
      <c r="D48" s="136">
        <v>3655869</v>
      </c>
      <c r="E48" s="47"/>
      <c r="G48" s="19"/>
      <c r="H48" s="19"/>
      <c r="J48" s="17"/>
      <c r="L48" s="19"/>
    </row>
    <row r="49" spans="1:12" s="8" customFormat="1" ht="24.95" customHeight="1" x14ac:dyDescent="0.25">
      <c r="A49" s="56"/>
      <c r="B49" s="51" t="s">
        <v>42</v>
      </c>
      <c r="C49" s="62" t="s">
        <v>903</v>
      </c>
      <c r="D49" s="136">
        <v>592677</v>
      </c>
      <c r="E49" s="47"/>
      <c r="G49" s="19"/>
      <c r="H49" s="19"/>
      <c r="J49" s="17"/>
      <c r="L49" s="19"/>
    </row>
    <row r="50" spans="1:12" s="8" customFormat="1" ht="24.95" customHeight="1" x14ac:dyDescent="0.25">
      <c r="A50" s="56"/>
      <c r="B50" s="51" t="s">
        <v>43</v>
      </c>
      <c r="C50" s="62" t="s">
        <v>984</v>
      </c>
      <c r="D50" s="136"/>
      <c r="E50" s="47"/>
      <c r="G50" s="19"/>
      <c r="H50" s="19"/>
      <c r="J50" s="17"/>
      <c r="L50" s="19"/>
    </row>
    <row r="51" spans="1:12" s="8" customFormat="1" ht="25.15" customHeight="1" x14ac:dyDescent="0.25">
      <c r="A51" s="56"/>
      <c r="B51" s="51" t="s">
        <v>1111</v>
      </c>
      <c r="C51" s="62" t="s">
        <v>1112</v>
      </c>
      <c r="D51" s="136"/>
      <c r="E51" s="47"/>
      <c r="G51" s="19"/>
      <c r="H51" s="19"/>
      <c r="J51" s="17"/>
      <c r="L51" s="19"/>
    </row>
    <row r="52" spans="1:12" s="10" customFormat="1" ht="24.95" customHeight="1" x14ac:dyDescent="0.25">
      <c r="A52" s="52"/>
      <c r="B52" s="53" t="s">
        <v>44</v>
      </c>
      <c r="C52" s="61" t="s">
        <v>45</v>
      </c>
      <c r="D52" s="136">
        <f>+D53+D54+D55+D56</f>
        <v>0</v>
      </c>
      <c r="E52" s="47"/>
      <c r="F52" s="18"/>
      <c r="G52" s="19"/>
      <c r="H52" s="19"/>
      <c r="J52" s="17"/>
      <c r="L52" s="19"/>
    </row>
    <row r="53" spans="1:12" s="10" customFormat="1" ht="24.95" customHeight="1" x14ac:dyDescent="0.25">
      <c r="A53" s="52"/>
      <c r="B53" s="50" t="s">
        <v>46</v>
      </c>
      <c r="C53" s="60" t="s">
        <v>47</v>
      </c>
      <c r="D53" s="136"/>
      <c r="E53" s="47"/>
      <c r="F53" s="8"/>
      <c r="G53" s="19"/>
      <c r="H53" s="19"/>
      <c r="J53" s="17"/>
      <c r="L53" s="19"/>
    </row>
    <row r="54" spans="1:12" s="10" customFormat="1" ht="24.95" customHeight="1" x14ac:dyDescent="0.25">
      <c r="A54" s="52"/>
      <c r="B54" s="50" t="s">
        <v>6</v>
      </c>
      <c r="C54" s="60" t="s">
        <v>48</v>
      </c>
      <c r="D54" s="136"/>
      <c r="E54" s="47"/>
      <c r="F54" s="8"/>
      <c r="G54" s="19"/>
      <c r="H54" s="19"/>
      <c r="J54" s="17"/>
      <c r="L54" s="19"/>
    </row>
    <row r="55" spans="1:12" s="10" customFormat="1" ht="24.95" customHeight="1" x14ac:dyDescent="0.25">
      <c r="A55" s="52"/>
      <c r="B55" s="50" t="s">
        <v>7</v>
      </c>
      <c r="C55" s="60" t="s">
        <v>49</v>
      </c>
      <c r="D55" s="136"/>
      <c r="E55" s="47"/>
      <c r="F55" s="8"/>
      <c r="G55" s="19"/>
      <c r="H55" s="19"/>
      <c r="J55" s="17"/>
      <c r="L55" s="19"/>
    </row>
    <row r="56" spans="1:12" s="10" customFormat="1" ht="24.95" customHeight="1" x14ac:dyDescent="0.25">
      <c r="A56" s="52"/>
      <c r="B56" s="50" t="s">
        <v>8</v>
      </c>
      <c r="C56" s="60" t="s">
        <v>50</v>
      </c>
      <c r="D56" s="136"/>
      <c r="E56" s="47"/>
      <c r="F56" s="8"/>
      <c r="G56" s="19"/>
      <c r="H56" s="19"/>
      <c r="J56" s="17"/>
      <c r="L56" s="19"/>
    </row>
    <row r="57" spans="1:12" s="10" customFormat="1" ht="24.95" customHeight="1" x14ac:dyDescent="0.25">
      <c r="A57" s="52"/>
      <c r="B57" s="53" t="s">
        <v>9</v>
      </c>
      <c r="C57" s="61" t="s">
        <v>51</v>
      </c>
      <c r="D57" s="136"/>
      <c r="E57" s="47"/>
      <c r="F57" s="8"/>
      <c r="G57" s="19"/>
      <c r="H57" s="19"/>
      <c r="J57" s="17"/>
      <c r="L57" s="19"/>
    </row>
    <row r="58" spans="1:12" s="10" customFormat="1" ht="24.95" customHeight="1" x14ac:dyDescent="0.25">
      <c r="A58" s="52"/>
      <c r="B58" s="54" t="s">
        <v>10</v>
      </c>
      <c r="C58" s="64" t="s">
        <v>52</v>
      </c>
      <c r="D58" s="142">
        <f>+D59+D60</f>
        <v>-5659360</v>
      </c>
      <c r="E58" s="47"/>
      <c r="F58" s="18"/>
      <c r="G58" s="19"/>
      <c r="H58" s="19"/>
      <c r="J58" s="17"/>
      <c r="L58" s="19"/>
    </row>
    <row r="59" spans="1:12" s="10" customFormat="1" ht="24.95" customHeight="1" x14ac:dyDescent="0.25">
      <c r="A59" s="52"/>
      <c r="B59" s="53" t="s">
        <v>53</v>
      </c>
      <c r="C59" s="61" t="s">
        <v>54</v>
      </c>
      <c r="D59" s="136">
        <v>-5659360</v>
      </c>
      <c r="E59" s="47"/>
      <c r="F59" s="8"/>
      <c r="G59" s="19"/>
      <c r="H59" s="19"/>
      <c r="J59" s="17"/>
      <c r="L59" s="19"/>
    </row>
    <row r="60" spans="1:12" s="10" customFormat="1" ht="24.95" customHeight="1" x14ac:dyDescent="0.25">
      <c r="A60" s="52"/>
      <c r="B60" s="53" t="s">
        <v>55</v>
      </c>
      <c r="C60" s="61" t="s">
        <v>56</v>
      </c>
      <c r="D60" s="136"/>
      <c r="E60" s="47"/>
      <c r="F60" s="8"/>
      <c r="G60" s="19"/>
      <c r="H60" s="19"/>
      <c r="J60" s="17"/>
      <c r="L60" s="19"/>
    </row>
    <row r="61" spans="1:12" s="8" customFormat="1" ht="24.95" customHeight="1" x14ac:dyDescent="0.25">
      <c r="A61" s="56"/>
      <c r="B61" s="54" t="s">
        <v>57</v>
      </c>
      <c r="C61" s="64" t="s">
        <v>967</v>
      </c>
      <c r="D61" s="142">
        <f>+D62+D63+D64+D65+D66</f>
        <v>6646964</v>
      </c>
      <c r="E61" s="47"/>
      <c r="F61" s="18"/>
      <c r="G61" s="19"/>
      <c r="H61" s="19"/>
      <c r="J61" s="17"/>
      <c r="L61" s="19"/>
    </row>
    <row r="62" spans="1:12" s="47" customFormat="1" ht="24.95" customHeight="1" x14ac:dyDescent="0.25">
      <c r="A62" s="56"/>
      <c r="B62" s="53" t="s">
        <v>954</v>
      </c>
      <c r="C62" s="61" t="s">
        <v>906</v>
      </c>
      <c r="D62" s="136"/>
      <c r="G62" s="19"/>
      <c r="H62" s="19"/>
      <c r="J62" s="17"/>
      <c r="L62" s="19"/>
    </row>
    <row r="63" spans="1:12" s="8" customFormat="1" ht="24.95" customHeight="1" x14ac:dyDescent="0.25">
      <c r="A63" s="56"/>
      <c r="B63" s="53" t="s">
        <v>58</v>
      </c>
      <c r="C63" s="61" t="s">
        <v>907</v>
      </c>
      <c r="D63" s="136">
        <v>1751892</v>
      </c>
      <c r="E63" s="47"/>
      <c r="G63" s="19"/>
      <c r="H63" s="19"/>
      <c r="J63" s="17"/>
      <c r="L63" s="19"/>
    </row>
    <row r="64" spans="1:12" s="8" customFormat="1" ht="24.95" customHeight="1" x14ac:dyDescent="0.25">
      <c r="A64" s="56"/>
      <c r="B64" s="53" t="s">
        <v>59</v>
      </c>
      <c r="C64" s="61" t="s">
        <v>908</v>
      </c>
      <c r="D64" s="136">
        <v>4895072</v>
      </c>
      <c r="E64" s="47"/>
      <c r="G64" s="19"/>
      <c r="H64" s="19"/>
      <c r="J64" s="17"/>
      <c r="L64" s="19"/>
    </row>
    <row r="65" spans="1:12" s="8" customFormat="1" ht="24.95" customHeight="1" x14ac:dyDescent="0.25">
      <c r="A65" s="56"/>
      <c r="B65" s="53" t="s">
        <v>11</v>
      </c>
      <c r="C65" s="61" t="s">
        <v>909</v>
      </c>
      <c r="D65" s="136"/>
      <c r="E65" s="47"/>
      <c r="G65" s="19"/>
      <c r="H65" s="19"/>
      <c r="J65" s="17"/>
      <c r="L65" s="19"/>
    </row>
    <row r="66" spans="1:12" s="8" customFormat="1" ht="24.95" customHeight="1" x14ac:dyDescent="0.25">
      <c r="A66" s="56"/>
      <c r="B66" s="53" t="s">
        <v>12</v>
      </c>
      <c r="C66" s="61" t="s">
        <v>968</v>
      </c>
      <c r="D66" s="136"/>
      <c r="E66" s="47"/>
      <c r="G66" s="19"/>
      <c r="H66" s="19"/>
      <c r="J66" s="17"/>
      <c r="L66" s="19"/>
    </row>
    <row r="67" spans="1:12" s="10" customFormat="1" ht="24.95" customHeight="1" x14ac:dyDescent="0.25">
      <c r="A67" s="52"/>
      <c r="B67" s="54" t="s">
        <v>13</v>
      </c>
      <c r="C67" s="64" t="s">
        <v>60</v>
      </c>
      <c r="D67" s="142">
        <f>+D68+D107+D113+D114</f>
        <v>31840086</v>
      </c>
      <c r="E67" s="47"/>
      <c r="F67" s="18"/>
      <c r="G67" s="19"/>
      <c r="H67" s="19"/>
      <c r="J67" s="17"/>
      <c r="L67" s="19"/>
    </row>
    <row r="68" spans="1:12" s="10" customFormat="1" ht="24.95" customHeight="1" x14ac:dyDescent="0.25">
      <c r="A68" s="52"/>
      <c r="B68" s="53" t="s">
        <v>61</v>
      </c>
      <c r="C68" s="61" t="s">
        <v>62</v>
      </c>
      <c r="D68" s="136">
        <f>+D69+D85+D86</f>
        <v>24722586</v>
      </c>
      <c r="E68" s="47"/>
      <c r="F68" s="18"/>
      <c r="G68" s="19"/>
      <c r="H68" s="19"/>
      <c r="J68" s="17"/>
      <c r="L68" s="19"/>
    </row>
    <row r="69" spans="1:12" s="10" customFormat="1" ht="24.95" customHeight="1" x14ac:dyDescent="0.25">
      <c r="A69" s="52" t="s">
        <v>16</v>
      </c>
      <c r="B69" s="50" t="s">
        <v>63</v>
      </c>
      <c r="C69" s="60" t="s">
        <v>64</v>
      </c>
      <c r="D69" s="136">
        <f>SUM(D70:D84)</f>
        <v>5800099</v>
      </c>
      <c r="E69" s="47"/>
      <c r="F69" s="18"/>
      <c r="G69" s="19"/>
      <c r="H69" s="19"/>
      <c r="J69" s="17"/>
      <c r="L69" s="19"/>
    </row>
    <row r="70" spans="1:12" s="10" customFormat="1" ht="24.95" customHeight="1" x14ac:dyDescent="0.25">
      <c r="A70" s="52" t="s">
        <v>16</v>
      </c>
      <c r="B70" s="51" t="s">
        <v>65</v>
      </c>
      <c r="C70" s="62" t="s">
        <v>1060</v>
      </c>
      <c r="D70" s="136">
        <v>4475621</v>
      </c>
      <c r="E70" s="47"/>
      <c r="F70" s="8"/>
      <c r="G70" s="19"/>
      <c r="H70" s="19"/>
      <c r="J70" s="17"/>
      <c r="L70" s="19"/>
    </row>
    <row r="71" spans="1:12" s="8" customFormat="1" ht="24.95" customHeight="1" x14ac:dyDescent="0.25">
      <c r="A71" s="56" t="s">
        <v>16</v>
      </c>
      <c r="B71" s="51" t="s">
        <v>66</v>
      </c>
      <c r="C71" s="62" t="s">
        <v>67</v>
      </c>
      <c r="D71" s="136">
        <v>1324478</v>
      </c>
      <c r="E71" s="47"/>
      <c r="G71" s="19"/>
      <c r="H71" s="19"/>
      <c r="J71" s="17"/>
      <c r="L71" s="19"/>
    </row>
    <row r="72" spans="1:12" s="8" customFormat="1" ht="24.95" customHeight="1" x14ac:dyDescent="0.25">
      <c r="A72" s="56" t="s">
        <v>16</v>
      </c>
      <c r="B72" s="51" t="s">
        <v>972</v>
      </c>
      <c r="C72" s="62" t="s">
        <v>1038</v>
      </c>
      <c r="D72" s="136"/>
      <c r="E72" s="47"/>
      <c r="G72" s="19"/>
      <c r="H72" s="19"/>
      <c r="J72" s="17"/>
      <c r="L72" s="19"/>
    </row>
    <row r="73" spans="1:12" s="8" customFormat="1" ht="24.95" customHeight="1" x14ac:dyDescent="0.25">
      <c r="A73" s="7" t="s">
        <v>16</v>
      </c>
      <c r="B73" s="51" t="s">
        <v>68</v>
      </c>
      <c r="C73" s="62" t="s">
        <v>1039</v>
      </c>
      <c r="D73" s="136"/>
      <c r="E73" s="47"/>
      <c r="G73" s="19"/>
      <c r="H73" s="19"/>
      <c r="J73" s="17"/>
      <c r="L73" s="19"/>
    </row>
    <row r="74" spans="1:12" s="8" customFormat="1" ht="24.95" customHeight="1" x14ac:dyDescent="0.25">
      <c r="A74" s="7" t="s">
        <v>16</v>
      </c>
      <c r="B74" s="51" t="s">
        <v>69</v>
      </c>
      <c r="C74" s="62" t="s">
        <v>1040</v>
      </c>
      <c r="D74" s="136"/>
      <c r="E74" s="47"/>
      <c r="G74" s="19"/>
      <c r="H74" s="19"/>
      <c r="J74" s="17"/>
      <c r="L74" s="19"/>
    </row>
    <row r="75" spans="1:12" s="8" customFormat="1" ht="24.95" customHeight="1" x14ac:dyDescent="0.25">
      <c r="A75" s="7" t="s">
        <v>16</v>
      </c>
      <c r="B75" s="51" t="s">
        <v>70</v>
      </c>
      <c r="C75" s="62" t="s">
        <v>1041</v>
      </c>
      <c r="D75" s="136"/>
      <c r="E75" s="47"/>
      <c r="G75" s="19"/>
      <c r="H75" s="19"/>
      <c r="J75" s="17"/>
      <c r="L75" s="19"/>
    </row>
    <row r="76" spans="1:12" s="8" customFormat="1" ht="24.95" customHeight="1" x14ac:dyDescent="0.25">
      <c r="A76" s="7" t="s">
        <v>16</v>
      </c>
      <c r="B76" s="51" t="s">
        <v>71</v>
      </c>
      <c r="C76" s="62" t="s">
        <v>1042</v>
      </c>
      <c r="D76" s="136"/>
      <c r="E76" s="47"/>
      <c r="G76" s="19"/>
      <c r="H76" s="19"/>
      <c r="J76" s="17"/>
      <c r="L76" s="19"/>
    </row>
    <row r="77" spans="1:12" s="8" customFormat="1" ht="24.95" customHeight="1" x14ac:dyDescent="0.25">
      <c r="A77" s="7" t="s">
        <v>16</v>
      </c>
      <c r="B77" s="51" t="s">
        <v>72</v>
      </c>
      <c r="C77" s="62" t="s">
        <v>1043</v>
      </c>
      <c r="D77" s="136"/>
      <c r="E77" s="47"/>
      <c r="G77" s="19"/>
      <c r="H77" s="19"/>
      <c r="J77" s="17"/>
      <c r="L77" s="19"/>
    </row>
    <row r="78" spans="1:12" s="8" customFormat="1" ht="24.95" customHeight="1" x14ac:dyDescent="0.25">
      <c r="A78" s="7" t="s">
        <v>16</v>
      </c>
      <c r="B78" s="51" t="s">
        <v>73</v>
      </c>
      <c r="C78" s="62" t="s">
        <v>1044</v>
      </c>
      <c r="D78" s="136"/>
      <c r="E78" s="47"/>
      <c r="G78" s="19"/>
      <c r="H78" s="19"/>
      <c r="J78" s="17"/>
      <c r="L78" s="19"/>
    </row>
    <row r="79" spans="1:12" s="8" customFormat="1" ht="24.95" customHeight="1" x14ac:dyDescent="0.25">
      <c r="A79" s="56" t="s">
        <v>16</v>
      </c>
      <c r="B79" s="51" t="s">
        <v>948</v>
      </c>
      <c r="C79" s="62" t="s">
        <v>1045</v>
      </c>
      <c r="D79" s="136"/>
      <c r="E79" s="47"/>
      <c r="G79" s="19"/>
      <c r="H79" s="19"/>
      <c r="J79" s="17"/>
      <c r="L79" s="19"/>
    </row>
    <row r="80" spans="1:12" s="8" customFormat="1" ht="24.95" customHeight="1" x14ac:dyDescent="0.25">
      <c r="A80" s="56" t="s">
        <v>16</v>
      </c>
      <c r="B80" s="51" t="s">
        <v>946</v>
      </c>
      <c r="C80" s="62" t="s">
        <v>1046</v>
      </c>
      <c r="D80" s="136"/>
      <c r="E80" s="47"/>
      <c r="F80" s="169"/>
      <c r="G80" s="19"/>
      <c r="H80" s="19"/>
      <c r="J80" s="17"/>
      <c r="L80" s="19"/>
    </row>
    <row r="81" spans="1:12" s="8" customFormat="1" ht="24.95" customHeight="1" x14ac:dyDescent="0.25">
      <c r="A81" s="52" t="s">
        <v>16</v>
      </c>
      <c r="B81" s="51" t="s">
        <v>949</v>
      </c>
      <c r="C81" s="62" t="s">
        <v>1047</v>
      </c>
      <c r="D81" s="136"/>
      <c r="E81" s="47"/>
      <c r="F81" s="169"/>
      <c r="G81" s="19"/>
      <c r="H81" s="19"/>
      <c r="J81" s="17"/>
      <c r="L81" s="19"/>
    </row>
    <row r="82" spans="1:12" s="10" customFormat="1" ht="24.95" customHeight="1" x14ac:dyDescent="0.25">
      <c r="A82" s="52" t="s">
        <v>16</v>
      </c>
      <c r="B82" s="51" t="s">
        <v>947</v>
      </c>
      <c r="C82" s="62" t="s">
        <v>1048</v>
      </c>
      <c r="D82" s="136"/>
      <c r="E82" s="47"/>
      <c r="F82" s="169"/>
      <c r="G82" s="19"/>
      <c r="H82" s="19"/>
      <c r="J82" s="17"/>
      <c r="L82" s="19"/>
    </row>
    <row r="83" spans="1:12" s="8" customFormat="1" ht="24.95" customHeight="1" x14ac:dyDescent="0.25">
      <c r="A83" s="52" t="s">
        <v>16</v>
      </c>
      <c r="B83" s="51" t="s">
        <v>963</v>
      </c>
      <c r="C83" s="62" t="s">
        <v>1049</v>
      </c>
      <c r="D83" s="136"/>
      <c r="E83" s="47"/>
      <c r="F83" s="169"/>
      <c r="G83" s="19"/>
      <c r="H83" s="19"/>
      <c r="J83" s="17"/>
      <c r="L83" s="19"/>
    </row>
    <row r="84" spans="1:12" s="8" customFormat="1" ht="24.95" customHeight="1" x14ac:dyDescent="0.25">
      <c r="A84" s="52" t="s">
        <v>16</v>
      </c>
      <c r="B84" s="51" t="s">
        <v>74</v>
      </c>
      <c r="C84" s="62" t="s">
        <v>1050</v>
      </c>
      <c r="D84" s="136">
        <v>0</v>
      </c>
      <c r="E84" s="47"/>
      <c r="F84" s="169"/>
      <c r="G84" s="19"/>
      <c r="H84" s="19"/>
      <c r="J84" s="17"/>
      <c r="L84" s="19"/>
    </row>
    <row r="85" spans="1:12" s="10" customFormat="1" ht="42.75" customHeight="1" x14ac:dyDescent="0.25">
      <c r="A85" s="52"/>
      <c r="B85" s="50" t="s">
        <v>75</v>
      </c>
      <c r="C85" s="60" t="s">
        <v>987</v>
      </c>
      <c r="D85" s="136">
        <v>813500</v>
      </c>
      <c r="E85" s="47"/>
      <c r="F85" s="8"/>
      <c r="G85" s="19"/>
      <c r="H85" s="19"/>
      <c r="J85" s="17"/>
      <c r="L85" s="19"/>
    </row>
    <row r="86" spans="1:12" s="10" customFormat="1" ht="24.95" customHeight="1" x14ac:dyDescent="0.25">
      <c r="A86" s="52"/>
      <c r="B86" s="50" t="s">
        <v>76</v>
      </c>
      <c r="C86" s="60" t="s">
        <v>988</v>
      </c>
      <c r="D86" s="142">
        <f>SUM(D87:D101,D104,D105,D106)</f>
        <v>18108987</v>
      </c>
      <c r="E86" s="47"/>
      <c r="F86" s="18"/>
      <c r="G86" s="19"/>
      <c r="H86" s="19"/>
      <c r="J86" s="17"/>
      <c r="L86" s="19"/>
    </row>
    <row r="87" spans="1:12" s="10" customFormat="1" ht="24.95" customHeight="1" x14ac:dyDescent="0.25">
      <c r="A87" s="52" t="s">
        <v>15</v>
      </c>
      <c r="B87" s="51" t="s">
        <v>77</v>
      </c>
      <c r="C87" s="62" t="s">
        <v>78</v>
      </c>
      <c r="D87" s="136">
        <v>9776604</v>
      </c>
      <c r="E87" s="47"/>
      <c r="F87" s="8"/>
      <c r="G87" s="19"/>
      <c r="H87" s="19"/>
      <c r="J87" s="17"/>
      <c r="L87" s="19"/>
    </row>
    <row r="88" spans="1:12" s="10" customFormat="1" ht="24.95" customHeight="1" x14ac:dyDescent="0.25">
      <c r="A88" s="52" t="s">
        <v>15</v>
      </c>
      <c r="B88" s="51" t="s">
        <v>79</v>
      </c>
      <c r="C88" s="62" t="s">
        <v>80</v>
      </c>
      <c r="D88" s="136">
        <v>3495493</v>
      </c>
      <c r="E88" s="47"/>
      <c r="F88" s="8"/>
      <c r="G88" s="19"/>
      <c r="H88" s="19"/>
      <c r="J88" s="17"/>
      <c r="L88" s="19"/>
    </row>
    <row r="89" spans="1:12" s="8" customFormat="1" ht="24.95" customHeight="1" x14ac:dyDescent="0.25">
      <c r="A89" s="52" t="s">
        <v>15</v>
      </c>
      <c r="B89" s="51" t="s">
        <v>973</v>
      </c>
      <c r="C89" s="62" t="s">
        <v>1053</v>
      </c>
      <c r="D89" s="136"/>
      <c r="E89" s="47"/>
      <c r="G89" s="19"/>
      <c r="H89" s="19"/>
      <c r="J89" s="17"/>
      <c r="L89" s="19"/>
    </row>
    <row r="90" spans="1:12" s="8" customFormat="1" ht="24.95" customHeight="1" x14ac:dyDescent="0.25">
      <c r="A90" s="7" t="s">
        <v>14</v>
      </c>
      <c r="B90" s="51" t="s">
        <v>81</v>
      </c>
      <c r="C90" s="62" t="s">
        <v>1054</v>
      </c>
      <c r="D90" s="136"/>
      <c r="E90" s="47"/>
      <c r="G90" s="19"/>
      <c r="H90" s="19"/>
      <c r="J90" s="17"/>
      <c r="L90" s="19"/>
    </row>
    <row r="91" spans="1:12" s="10" customFormat="1" ht="24.95" customHeight="1" x14ac:dyDescent="0.25">
      <c r="A91" s="7" t="s">
        <v>15</v>
      </c>
      <c r="B91" s="51" t="s">
        <v>82</v>
      </c>
      <c r="C91" s="62" t="s">
        <v>1055</v>
      </c>
      <c r="D91" s="136">
        <v>1150762</v>
      </c>
      <c r="E91" s="47"/>
      <c r="F91" s="8"/>
      <c r="G91" s="19"/>
      <c r="H91" s="19"/>
      <c r="J91" s="17"/>
      <c r="L91" s="19"/>
    </row>
    <row r="92" spans="1:12" s="8" customFormat="1" ht="24.95" customHeight="1" x14ac:dyDescent="0.25">
      <c r="A92" s="7" t="s">
        <v>15</v>
      </c>
      <c r="B92" s="51" t="s">
        <v>83</v>
      </c>
      <c r="C92" s="62" t="s">
        <v>1056</v>
      </c>
      <c r="D92" s="136">
        <v>343836</v>
      </c>
      <c r="E92" s="47"/>
      <c r="G92" s="19"/>
      <c r="H92" s="19"/>
      <c r="J92" s="17"/>
      <c r="L92" s="19"/>
    </row>
    <row r="93" spans="1:12" s="8" customFormat="1" ht="24.95" customHeight="1" x14ac:dyDescent="0.25">
      <c r="A93" s="7" t="s">
        <v>15</v>
      </c>
      <c r="B93" s="51" t="s">
        <v>84</v>
      </c>
      <c r="C93" s="62" t="s">
        <v>1057</v>
      </c>
      <c r="D93" s="136">
        <v>1286820</v>
      </c>
      <c r="E93" s="47"/>
      <c r="G93" s="19"/>
      <c r="H93" s="19"/>
      <c r="J93" s="17"/>
      <c r="L93" s="19"/>
    </row>
    <row r="94" spans="1:12" s="8" customFormat="1" ht="24.95" customHeight="1" x14ac:dyDescent="0.25">
      <c r="A94" s="7" t="s">
        <v>15</v>
      </c>
      <c r="B94" s="51" t="s">
        <v>85</v>
      </c>
      <c r="C94" s="62" t="s">
        <v>1058</v>
      </c>
      <c r="D94" s="136">
        <v>349</v>
      </c>
      <c r="E94" s="47"/>
      <c r="G94" s="19"/>
      <c r="H94" s="19"/>
      <c r="J94" s="17"/>
      <c r="L94" s="19"/>
    </row>
    <row r="95" spans="1:12" s="8" customFormat="1" ht="24.95" customHeight="1" x14ac:dyDescent="0.25">
      <c r="A95" s="7" t="s">
        <v>15</v>
      </c>
      <c r="B95" s="51" t="s">
        <v>86</v>
      </c>
      <c r="C95" s="62" t="s">
        <v>1059</v>
      </c>
      <c r="D95" s="136"/>
      <c r="E95" s="47"/>
      <c r="G95" s="19"/>
      <c r="H95" s="19"/>
      <c r="J95" s="17"/>
      <c r="L95" s="19"/>
    </row>
    <row r="96" spans="1:12" s="8" customFormat="1" ht="24.95" customHeight="1" x14ac:dyDescent="0.25">
      <c r="A96" s="56" t="s">
        <v>14</v>
      </c>
      <c r="B96" s="51" t="s">
        <v>955</v>
      </c>
      <c r="C96" s="62" t="s">
        <v>1079</v>
      </c>
      <c r="D96" s="136">
        <v>0</v>
      </c>
      <c r="E96" s="47"/>
      <c r="G96" s="19"/>
      <c r="H96" s="19"/>
      <c r="J96" s="17"/>
      <c r="L96" s="19"/>
    </row>
    <row r="97" spans="1:12" s="8" customFormat="1" ht="24.95" customHeight="1" x14ac:dyDescent="0.25">
      <c r="A97" s="56" t="s">
        <v>14</v>
      </c>
      <c r="B97" s="51" t="s">
        <v>899</v>
      </c>
      <c r="C97" s="62" t="s">
        <v>1080</v>
      </c>
      <c r="D97" s="136"/>
      <c r="E97" s="47"/>
      <c r="G97" s="19"/>
      <c r="H97" s="19"/>
      <c r="J97" s="17"/>
      <c r="L97" s="19"/>
    </row>
    <row r="98" spans="1:12" s="8" customFormat="1" ht="24.95" customHeight="1" x14ac:dyDescent="0.25">
      <c r="A98" s="7" t="s">
        <v>15</v>
      </c>
      <c r="B98" s="51" t="s">
        <v>87</v>
      </c>
      <c r="C98" s="62" t="s">
        <v>1081</v>
      </c>
      <c r="D98" s="136"/>
      <c r="E98" s="47"/>
      <c r="G98" s="19"/>
      <c r="H98" s="19"/>
      <c r="J98" s="17"/>
      <c r="L98" s="19"/>
    </row>
    <row r="99" spans="1:12" s="8" customFormat="1" ht="24.95" customHeight="1" x14ac:dyDescent="0.25">
      <c r="A99" s="56" t="s">
        <v>15</v>
      </c>
      <c r="B99" s="51" t="s">
        <v>88</v>
      </c>
      <c r="C99" s="62" t="s">
        <v>1082</v>
      </c>
      <c r="D99" s="136"/>
      <c r="E99" s="47"/>
      <c r="G99" s="19"/>
      <c r="H99" s="19"/>
      <c r="J99" s="17"/>
      <c r="L99" s="19"/>
    </row>
    <row r="100" spans="1:12" s="8" customFormat="1" ht="24.95" customHeight="1" x14ac:dyDescent="0.25">
      <c r="A100" s="56" t="s">
        <v>15</v>
      </c>
      <c r="B100" s="51" t="s">
        <v>1094</v>
      </c>
      <c r="C100" s="62" t="s">
        <v>1101</v>
      </c>
      <c r="D100" s="136"/>
      <c r="E100" s="47"/>
      <c r="G100" s="19"/>
      <c r="H100" s="19"/>
      <c r="J100" s="17"/>
      <c r="L100" s="19"/>
    </row>
    <row r="101" spans="1:12" s="22" customFormat="1" ht="24.95" customHeight="1" x14ac:dyDescent="0.25">
      <c r="A101" s="7" t="s">
        <v>14</v>
      </c>
      <c r="B101" s="51" t="s">
        <v>89</v>
      </c>
      <c r="C101" s="62" t="s">
        <v>1095</v>
      </c>
      <c r="D101" s="136">
        <f>+D102+D103</f>
        <v>0</v>
      </c>
      <c r="E101" s="80"/>
      <c r="F101" s="18"/>
      <c r="G101" s="19"/>
      <c r="H101" s="19"/>
      <c r="J101" s="17"/>
      <c r="L101" s="19"/>
    </row>
    <row r="102" spans="1:12" s="22" customFormat="1" ht="24.95" customHeight="1" x14ac:dyDescent="0.25">
      <c r="A102" s="7" t="s">
        <v>14</v>
      </c>
      <c r="B102" s="50" t="s">
        <v>90</v>
      </c>
      <c r="C102" s="60" t="s">
        <v>1096</v>
      </c>
      <c r="D102" s="136"/>
      <c r="E102" s="80"/>
      <c r="G102" s="19"/>
      <c r="H102" s="19"/>
      <c r="J102" s="17"/>
      <c r="L102" s="19"/>
    </row>
    <row r="103" spans="1:12" s="8" customFormat="1" ht="24.95" customHeight="1" x14ac:dyDescent="0.25">
      <c r="A103" s="7" t="s">
        <v>14</v>
      </c>
      <c r="B103" s="50" t="s">
        <v>91</v>
      </c>
      <c r="C103" s="60" t="s">
        <v>1097</v>
      </c>
      <c r="D103" s="136"/>
      <c r="E103" s="47"/>
      <c r="G103" s="19"/>
      <c r="H103" s="19"/>
      <c r="J103" s="17"/>
      <c r="L103" s="19"/>
    </row>
    <row r="104" spans="1:12" s="47" customFormat="1" ht="24.95" customHeight="1" x14ac:dyDescent="0.25">
      <c r="A104" s="7"/>
      <c r="B104" s="51" t="s">
        <v>92</v>
      </c>
      <c r="C104" s="62" t="s">
        <v>1098</v>
      </c>
      <c r="D104" s="136">
        <v>2055123</v>
      </c>
      <c r="G104" s="19"/>
      <c r="H104" s="19"/>
      <c r="J104" s="17"/>
      <c r="L104" s="19"/>
    </row>
    <row r="105" spans="1:12" s="47" customFormat="1" ht="24.95" customHeight="1" x14ac:dyDescent="0.25">
      <c r="A105" s="52" t="s">
        <v>16</v>
      </c>
      <c r="B105" s="51" t="s">
        <v>985</v>
      </c>
      <c r="C105" s="62" t="s">
        <v>1099</v>
      </c>
      <c r="D105" s="136"/>
      <c r="G105" s="19"/>
      <c r="H105" s="19"/>
      <c r="J105" s="17"/>
      <c r="L105" s="19"/>
    </row>
    <row r="106" spans="1:12" s="47" customFormat="1" ht="24.95" customHeight="1" x14ac:dyDescent="0.25">
      <c r="A106" s="52" t="s">
        <v>14</v>
      </c>
      <c r="B106" s="51" t="s">
        <v>1091</v>
      </c>
      <c r="C106" s="62" t="s">
        <v>1100</v>
      </c>
      <c r="D106" s="136"/>
      <c r="G106" s="19"/>
      <c r="H106" s="19"/>
      <c r="J106" s="17"/>
      <c r="L106" s="19"/>
    </row>
    <row r="107" spans="1:12" s="10" customFormat="1" ht="24.95" customHeight="1" x14ac:dyDescent="0.25">
      <c r="A107" s="38" t="s">
        <v>15</v>
      </c>
      <c r="B107" s="53" t="s">
        <v>93</v>
      </c>
      <c r="C107" s="61" t="s">
        <v>94</v>
      </c>
      <c r="D107" s="136">
        <f>SUM(D108:D112)</f>
        <v>0</v>
      </c>
      <c r="E107" s="47"/>
      <c r="F107" s="18"/>
      <c r="G107" s="19"/>
      <c r="H107" s="19"/>
      <c r="J107" s="17"/>
      <c r="L107" s="19"/>
    </row>
    <row r="108" spans="1:12" s="8" customFormat="1" ht="24.95" customHeight="1" x14ac:dyDescent="0.25">
      <c r="A108" s="56" t="s">
        <v>15</v>
      </c>
      <c r="B108" s="51" t="s">
        <v>95</v>
      </c>
      <c r="C108" s="62" t="s">
        <v>96</v>
      </c>
      <c r="D108" s="136"/>
      <c r="E108" s="47"/>
      <c r="G108" s="19"/>
      <c r="H108" s="19"/>
      <c r="J108" s="17"/>
      <c r="L108" s="19"/>
    </row>
    <row r="109" spans="1:12" s="8" customFormat="1" ht="24.95" customHeight="1" x14ac:dyDescent="0.25">
      <c r="A109" s="56" t="s">
        <v>15</v>
      </c>
      <c r="B109" s="50" t="s">
        <v>97</v>
      </c>
      <c r="C109" s="60" t="s">
        <v>98</v>
      </c>
      <c r="D109" s="136"/>
      <c r="E109" s="47"/>
      <c r="G109" s="19"/>
      <c r="H109" s="19"/>
      <c r="J109" s="17"/>
      <c r="L109" s="19"/>
    </row>
    <row r="110" spans="1:12" s="8" customFormat="1" ht="24.95" customHeight="1" x14ac:dyDescent="0.25">
      <c r="A110" s="56" t="s">
        <v>15</v>
      </c>
      <c r="B110" s="50" t="s">
        <v>982</v>
      </c>
      <c r="C110" s="60" t="s">
        <v>1083</v>
      </c>
      <c r="D110" s="136"/>
      <c r="E110" s="47"/>
      <c r="G110" s="19"/>
      <c r="H110" s="19"/>
      <c r="J110" s="17"/>
      <c r="L110" s="19"/>
    </row>
    <row r="111" spans="1:12" s="8" customFormat="1" ht="24.95" customHeight="1" x14ac:dyDescent="0.25">
      <c r="A111" s="9" t="s">
        <v>15</v>
      </c>
      <c r="B111" s="50" t="s">
        <v>99</v>
      </c>
      <c r="C111" s="60" t="s">
        <v>1061</v>
      </c>
      <c r="D111" s="136"/>
      <c r="E111" s="47"/>
      <c r="G111" s="19"/>
      <c r="H111" s="19"/>
      <c r="J111" s="17"/>
      <c r="L111" s="19"/>
    </row>
    <row r="112" spans="1:12" s="8" customFormat="1" ht="24.95" customHeight="1" x14ac:dyDescent="0.25">
      <c r="A112" s="9" t="s">
        <v>15</v>
      </c>
      <c r="B112" s="50" t="s">
        <v>100</v>
      </c>
      <c r="C112" s="60" t="s">
        <v>1062</v>
      </c>
      <c r="D112" s="136"/>
      <c r="E112" s="47"/>
      <c r="G112" s="19"/>
      <c r="H112" s="19"/>
      <c r="J112" s="17"/>
      <c r="L112" s="19"/>
    </row>
    <row r="113" spans="1:12" s="10" customFormat="1" ht="24.95" customHeight="1" x14ac:dyDescent="0.25">
      <c r="A113" s="52"/>
      <c r="B113" s="53" t="s">
        <v>101</v>
      </c>
      <c r="C113" s="61" t="s">
        <v>102</v>
      </c>
      <c r="D113" s="145">
        <v>2942000</v>
      </c>
      <c r="E113" s="47"/>
      <c r="F113" s="8"/>
      <c r="G113" s="19"/>
      <c r="H113" s="19"/>
      <c r="J113" s="17"/>
      <c r="L113" s="19"/>
    </row>
    <row r="114" spans="1:12" s="10" customFormat="1" ht="24.95" customHeight="1" x14ac:dyDescent="0.25">
      <c r="A114" s="52"/>
      <c r="B114" s="53" t="s">
        <v>103</v>
      </c>
      <c r="C114" s="61" t="s">
        <v>104</v>
      </c>
      <c r="D114" s="142">
        <f>SUM(D115:D121)</f>
        <v>4175500</v>
      </c>
      <c r="E114" s="47"/>
      <c r="F114" s="18"/>
      <c r="G114" s="19"/>
      <c r="H114" s="19"/>
      <c r="J114" s="17"/>
      <c r="L114" s="19"/>
    </row>
    <row r="115" spans="1:12" s="10" customFormat="1" ht="24.95" customHeight="1" x14ac:dyDescent="0.25">
      <c r="A115" s="52"/>
      <c r="B115" s="50" t="s">
        <v>105</v>
      </c>
      <c r="C115" s="60" t="s">
        <v>106</v>
      </c>
      <c r="D115" s="136"/>
      <c r="E115" s="47"/>
      <c r="F115" s="8"/>
      <c r="G115" s="19"/>
      <c r="H115" s="19"/>
      <c r="J115" s="17"/>
      <c r="L115" s="19"/>
    </row>
    <row r="116" spans="1:12" s="10" customFormat="1" ht="24.95" customHeight="1" x14ac:dyDescent="0.25">
      <c r="A116" s="52"/>
      <c r="B116" s="50" t="s">
        <v>107</v>
      </c>
      <c r="C116" s="60" t="s">
        <v>108</v>
      </c>
      <c r="D116" s="136"/>
      <c r="E116" s="47"/>
      <c r="F116" s="8"/>
      <c r="G116" s="19"/>
      <c r="H116" s="19"/>
      <c r="J116" s="17"/>
      <c r="L116" s="19"/>
    </row>
    <row r="117" spans="1:12" s="10" customFormat="1" ht="24.95" customHeight="1" x14ac:dyDescent="0.25">
      <c r="A117" s="52"/>
      <c r="B117" s="50" t="s">
        <v>109</v>
      </c>
      <c r="C117" s="60" t="s">
        <v>110</v>
      </c>
      <c r="D117" s="136"/>
      <c r="E117" s="47"/>
      <c r="F117" s="8"/>
      <c r="G117" s="19"/>
      <c r="H117" s="19"/>
      <c r="J117" s="17"/>
      <c r="L117" s="19"/>
    </row>
    <row r="118" spans="1:12" s="10" customFormat="1" ht="24.95" customHeight="1" x14ac:dyDescent="0.25">
      <c r="A118" s="52"/>
      <c r="B118" s="50" t="s">
        <v>111</v>
      </c>
      <c r="C118" s="60" t="s">
        <v>112</v>
      </c>
      <c r="D118" s="136"/>
      <c r="E118" s="47"/>
      <c r="F118" s="8"/>
      <c r="G118" s="19"/>
      <c r="H118" s="19"/>
      <c r="J118" s="17"/>
      <c r="L118" s="19"/>
    </row>
    <row r="119" spans="1:12" s="10" customFormat="1" ht="24.95" customHeight="1" x14ac:dyDescent="0.25">
      <c r="A119" s="52" t="s">
        <v>16</v>
      </c>
      <c r="B119" s="50" t="s">
        <v>113</v>
      </c>
      <c r="C119" s="60" t="s">
        <v>114</v>
      </c>
      <c r="D119" s="136"/>
      <c r="E119" s="47"/>
      <c r="F119" s="8"/>
      <c r="G119" s="19"/>
      <c r="H119" s="19"/>
      <c r="J119" s="17"/>
      <c r="L119" s="19"/>
    </row>
    <row r="120" spans="1:12" s="10" customFormat="1" ht="24.95" customHeight="1" x14ac:dyDescent="0.25">
      <c r="A120" s="52"/>
      <c r="B120" s="50" t="s">
        <v>115</v>
      </c>
      <c r="C120" s="60" t="s">
        <v>116</v>
      </c>
      <c r="D120" s="136">
        <v>4175500</v>
      </c>
      <c r="E120" s="47"/>
      <c r="F120" s="8"/>
      <c r="G120" s="19"/>
      <c r="H120" s="19"/>
      <c r="J120" s="17"/>
      <c r="L120" s="19"/>
    </row>
    <row r="121" spans="1:12" s="10" customFormat="1" ht="24.95" customHeight="1" x14ac:dyDescent="0.25">
      <c r="A121" s="52" t="s">
        <v>16</v>
      </c>
      <c r="B121" s="50" t="s">
        <v>117</v>
      </c>
      <c r="C121" s="60" t="s">
        <v>118</v>
      </c>
      <c r="D121" s="136"/>
      <c r="E121" s="47"/>
      <c r="F121" s="8"/>
      <c r="G121" s="19"/>
      <c r="H121" s="19"/>
      <c r="J121" s="17"/>
      <c r="L121" s="19"/>
    </row>
    <row r="122" spans="1:12" s="10" customFormat="1" ht="24.95" customHeight="1" x14ac:dyDescent="0.25">
      <c r="A122" s="11"/>
      <c r="B122" s="54" t="s">
        <v>119</v>
      </c>
      <c r="C122" s="64" t="s">
        <v>120</v>
      </c>
      <c r="D122" s="142">
        <f>+D123+D124+D127+D132+D136</f>
        <v>5889020</v>
      </c>
      <c r="E122" s="47"/>
      <c r="F122" s="18"/>
      <c r="G122" s="19"/>
      <c r="H122" s="19"/>
      <c r="J122" s="17"/>
      <c r="L122" s="19"/>
    </row>
    <row r="123" spans="1:12" s="10" customFormat="1" ht="24.95" customHeight="1" x14ac:dyDescent="0.25">
      <c r="A123" s="11"/>
      <c r="B123" s="53" t="s">
        <v>121</v>
      </c>
      <c r="C123" s="61" t="s">
        <v>122</v>
      </c>
      <c r="D123" s="136">
        <v>40000</v>
      </c>
      <c r="E123" s="47"/>
      <c r="F123" s="8"/>
      <c r="G123" s="19"/>
      <c r="H123" s="19"/>
      <c r="J123" s="17"/>
      <c r="L123" s="19"/>
    </row>
    <row r="124" spans="1:12" s="10" customFormat="1" ht="24.95" customHeight="1" x14ac:dyDescent="0.25">
      <c r="A124" s="115"/>
      <c r="B124" s="53" t="s">
        <v>123</v>
      </c>
      <c r="C124" s="61" t="s">
        <v>124</v>
      </c>
      <c r="D124" s="136">
        <f>+D125+D126</f>
        <v>0</v>
      </c>
      <c r="E124" s="47"/>
      <c r="F124" s="18"/>
      <c r="G124" s="19"/>
      <c r="H124" s="19"/>
      <c r="J124" s="17"/>
      <c r="L124" s="19"/>
    </row>
    <row r="125" spans="1:12" s="10" customFormat="1" ht="24.95" customHeight="1" x14ac:dyDescent="0.25">
      <c r="A125" s="115"/>
      <c r="B125" s="50" t="s">
        <v>125</v>
      </c>
      <c r="C125" s="60" t="s">
        <v>126</v>
      </c>
      <c r="D125" s="136">
        <v>0</v>
      </c>
      <c r="E125" s="47"/>
      <c r="F125" s="8"/>
      <c r="G125" s="19"/>
      <c r="H125" s="19"/>
      <c r="J125" s="17"/>
      <c r="L125" s="19"/>
    </row>
    <row r="126" spans="1:12" s="10" customFormat="1" ht="24.95" customHeight="1" x14ac:dyDescent="0.25">
      <c r="A126" s="115"/>
      <c r="B126" s="50" t="s">
        <v>127</v>
      </c>
      <c r="C126" s="60" t="s">
        <v>128</v>
      </c>
      <c r="D126" s="136"/>
      <c r="E126" s="47"/>
      <c r="F126" s="8"/>
      <c r="G126" s="19"/>
      <c r="H126" s="19"/>
      <c r="J126" s="17"/>
      <c r="L126" s="19"/>
    </row>
    <row r="127" spans="1:12" s="10" customFormat="1" ht="24.95" customHeight="1" x14ac:dyDescent="0.25">
      <c r="A127" s="38" t="s">
        <v>16</v>
      </c>
      <c r="B127" s="53" t="s">
        <v>129</v>
      </c>
      <c r="C127" s="61" t="s">
        <v>130</v>
      </c>
      <c r="D127" s="142">
        <f>+D128+D129+D130+D131</f>
        <v>413200</v>
      </c>
      <c r="E127" s="47"/>
      <c r="F127" s="18"/>
      <c r="G127" s="19"/>
      <c r="H127" s="19"/>
      <c r="J127" s="17"/>
      <c r="L127" s="19"/>
    </row>
    <row r="128" spans="1:12" s="10" customFormat="1" ht="38.25" x14ac:dyDescent="0.25">
      <c r="A128" s="52" t="s">
        <v>16</v>
      </c>
      <c r="B128" s="50" t="s">
        <v>131</v>
      </c>
      <c r="C128" s="60" t="s">
        <v>132</v>
      </c>
      <c r="D128" s="136">
        <v>413200</v>
      </c>
      <c r="E128" s="47"/>
      <c r="F128" s="8"/>
      <c r="G128" s="19"/>
      <c r="H128" s="19"/>
      <c r="J128" s="17"/>
      <c r="L128" s="19"/>
    </row>
    <row r="129" spans="1:12" s="10" customFormat="1" ht="24.95" customHeight="1" x14ac:dyDescent="0.25">
      <c r="A129" s="52" t="s">
        <v>16</v>
      </c>
      <c r="B129" s="50" t="s">
        <v>133</v>
      </c>
      <c r="C129" s="60" t="s">
        <v>134</v>
      </c>
      <c r="D129" s="136"/>
      <c r="E129" s="47"/>
      <c r="F129" s="8"/>
      <c r="G129" s="19"/>
      <c r="H129" s="19"/>
      <c r="J129" s="17"/>
      <c r="L129" s="19"/>
    </row>
    <row r="130" spans="1:12" s="10" customFormat="1" ht="24.95" customHeight="1" x14ac:dyDescent="0.25">
      <c r="A130" s="52" t="s">
        <v>16</v>
      </c>
      <c r="B130" s="50" t="s">
        <v>135</v>
      </c>
      <c r="C130" s="60" t="s">
        <v>136</v>
      </c>
      <c r="D130" s="136"/>
      <c r="E130" s="47"/>
      <c r="F130" s="8"/>
      <c r="G130" s="19"/>
      <c r="H130" s="19"/>
      <c r="J130" s="17"/>
      <c r="L130" s="19"/>
    </row>
    <row r="131" spans="1:12" s="48" customFormat="1" ht="24.95" customHeight="1" x14ac:dyDescent="0.25">
      <c r="A131" s="52" t="s">
        <v>16</v>
      </c>
      <c r="B131" s="50" t="s">
        <v>1019</v>
      </c>
      <c r="C131" s="60" t="s">
        <v>1020</v>
      </c>
      <c r="D131" s="136"/>
      <c r="E131" s="47"/>
      <c r="F131" s="47"/>
      <c r="G131" s="19"/>
      <c r="H131" s="19"/>
      <c r="J131" s="17"/>
      <c r="L131" s="19"/>
    </row>
    <row r="132" spans="1:12" s="10" customFormat="1" ht="24.95" customHeight="1" x14ac:dyDescent="0.25">
      <c r="A132" s="52"/>
      <c r="B132" s="53" t="s">
        <v>137</v>
      </c>
      <c r="C132" s="61" t="s">
        <v>138</v>
      </c>
      <c r="D132" s="142">
        <f>+D133+D134+D135</f>
        <v>3305538</v>
      </c>
      <c r="E132" s="47"/>
      <c r="F132" s="18"/>
      <c r="G132" s="19"/>
      <c r="H132" s="19"/>
      <c r="J132" s="17"/>
      <c r="L132" s="19"/>
    </row>
    <row r="133" spans="1:12" s="10" customFormat="1" ht="24.95" customHeight="1" x14ac:dyDescent="0.25">
      <c r="A133" s="52"/>
      <c r="B133" s="50" t="s">
        <v>139</v>
      </c>
      <c r="C133" s="60" t="s">
        <v>140</v>
      </c>
      <c r="D133" s="136">
        <v>362538</v>
      </c>
      <c r="E133" s="47"/>
      <c r="F133" s="8"/>
      <c r="G133" s="19"/>
      <c r="H133" s="19"/>
      <c r="J133" s="17"/>
      <c r="L133" s="19"/>
    </row>
    <row r="134" spans="1:12" s="10" customFormat="1" ht="24.95" customHeight="1" x14ac:dyDescent="0.25">
      <c r="A134" s="52"/>
      <c r="B134" s="50" t="s">
        <v>141</v>
      </c>
      <c r="C134" s="60" t="s">
        <v>142</v>
      </c>
      <c r="D134" s="136">
        <v>2400000</v>
      </c>
      <c r="E134" s="47"/>
      <c r="F134" s="8"/>
      <c r="G134" s="19"/>
      <c r="H134" s="19"/>
      <c r="J134" s="17"/>
      <c r="L134" s="19"/>
    </row>
    <row r="135" spans="1:12" s="10" customFormat="1" ht="24.95" customHeight="1" x14ac:dyDescent="0.25">
      <c r="A135" s="52"/>
      <c r="B135" s="50" t="s">
        <v>143</v>
      </c>
      <c r="C135" s="60" t="s">
        <v>144</v>
      </c>
      <c r="D135" s="136">
        <v>543000</v>
      </c>
      <c r="E135" s="47"/>
      <c r="F135" s="8"/>
      <c r="G135" s="19"/>
      <c r="H135" s="19"/>
      <c r="J135" s="17"/>
      <c r="L135" s="19"/>
    </row>
    <row r="136" spans="1:12" s="10" customFormat="1" ht="24.95" customHeight="1" x14ac:dyDescent="0.25">
      <c r="A136" s="52"/>
      <c r="B136" s="53" t="s">
        <v>145</v>
      </c>
      <c r="C136" s="61" t="s">
        <v>146</v>
      </c>
      <c r="D136" s="136">
        <f>SUM(D137+D141+D142)</f>
        <v>2130282</v>
      </c>
      <c r="E136" s="47"/>
      <c r="F136" s="18"/>
      <c r="G136" s="19"/>
      <c r="H136" s="19"/>
      <c r="J136" s="17"/>
      <c r="L136" s="19"/>
    </row>
    <row r="137" spans="1:12" s="10" customFormat="1" ht="24.95" customHeight="1" x14ac:dyDescent="0.25">
      <c r="A137" s="52"/>
      <c r="B137" s="50" t="s">
        <v>147</v>
      </c>
      <c r="C137" s="60" t="s">
        <v>148</v>
      </c>
      <c r="D137" s="136">
        <f>+D138+D139+D140</f>
        <v>736020</v>
      </c>
      <c r="E137" s="47"/>
      <c r="F137" s="18"/>
      <c r="G137" s="19"/>
      <c r="H137" s="19"/>
      <c r="J137" s="17"/>
      <c r="L137" s="19"/>
    </row>
    <row r="138" spans="1:12" s="10" customFormat="1" ht="24.95" customHeight="1" x14ac:dyDescent="0.25">
      <c r="A138" s="52"/>
      <c r="B138" s="51" t="s">
        <v>149</v>
      </c>
      <c r="C138" s="62" t="s">
        <v>150</v>
      </c>
      <c r="D138" s="136"/>
      <c r="E138" s="47"/>
      <c r="F138" s="8"/>
      <c r="G138" s="19"/>
      <c r="H138" s="19"/>
      <c r="J138" s="17"/>
      <c r="L138" s="19"/>
    </row>
    <row r="139" spans="1:12" s="10" customFormat="1" ht="24.95" customHeight="1" x14ac:dyDescent="0.25">
      <c r="A139" s="52"/>
      <c r="B139" s="51" t="s">
        <v>151</v>
      </c>
      <c r="C139" s="62" t="s">
        <v>152</v>
      </c>
      <c r="D139" s="136"/>
      <c r="E139" s="47"/>
      <c r="F139" s="8"/>
      <c r="G139" s="19"/>
      <c r="H139" s="19"/>
      <c r="J139" s="17"/>
      <c r="L139" s="19"/>
    </row>
    <row r="140" spans="1:12" s="10" customFormat="1" ht="24.95" customHeight="1" x14ac:dyDescent="0.25">
      <c r="A140" s="52"/>
      <c r="B140" s="51" t="s">
        <v>153</v>
      </c>
      <c r="C140" s="62" t="s">
        <v>154</v>
      </c>
      <c r="D140" s="136">
        <v>736020</v>
      </c>
      <c r="E140" s="47"/>
      <c r="F140" s="8"/>
      <c r="G140" s="19"/>
      <c r="H140" s="19"/>
      <c r="J140" s="17"/>
      <c r="L140" s="19"/>
    </row>
    <row r="141" spans="1:12" s="8" customFormat="1" ht="24.95" customHeight="1" x14ac:dyDescent="0.25">
      <c r="A141" s="56"/>
      <c r="B141" s="50" t="s">
        <v>956</v>
      </c>
      <c r="C141" s="60" t="s">
        <v>992</v>
      </c>
      <c r="D141" s="136"/>
      <c r="E141" s="47"/>
      <c r="G141" s="19"/>
      <c r="H141" s="19"/>
      <c r="J141" s="17"/>
      <c r="L141" s="19"/>
    </row>
    <row r="142" spans="1:12" s="8" customFormat="1" ht="24.95" customHeight="1" x14ac:dyDescent="0.25">
      <c r="A142" s="56"/>
      <c r="B142" s="50" t="s">
        <v>155</v>
      </c>
      <c r="C142" s="60" t="s">
        <v>943</v>
      </c>
      <c r="D142" s="136">
        <v>1394262</v>
      </c>
      <c r="E142" s="47"/>
      <c r="G142" s="19"/>
      <c r="H142" s="19"/>
      <c r="J142" s="17"/>
      <c r="L142" s="19"/>
    </row>
    <row r="143" spans="1:12" s="8" customFormat="1" ht="24.95" customHeight="1" x14ac:dyDescent="0.25">
      <c r="A143" s="56"/>
      <c r="B143" s="54" t="s">
        <v>156</v>
      </c>
      <c r="C143" s="64" t="s">
        <v>157</v>
      </c>
      <c r="D143" s="142">
        <f>+D144+D145+D146</f>
        <v>12330000</v>
      </c>
      <c r="E143" s="47"/>
      <c r="F143" s="18"/>
      <c r="G143" s="19"/>
      <c r="H143" s="19"/>
      <c r="J143" s="17"/>
      <c r="L143" s="19"/>
    </row>
    <row r="144" spans="1:12" s="8" customFormat="1" ht="24.95" customHeight="1" x14ac:dyDescent="0.25">
      <c r="A144" s="56"/>
      <c r="B144" s="53" t="s">
        <v>158</v>
      </c>
      <c r="C144" s="61" t="s">
        <v>900</v>
      </c>
      <c r="D144" s="136">
        <v>12300000</v>
      </c>
      <c r="E144" s="47"/>
      <c r="G144" s="19"/>
      <c r="H144" s="19"/>
      <c r="J144" s="17"/>
      <c r="L144" s="19"/>
    </row>
    <row r="145" spans="1:12" s="10" customFormat="1" ht="24.95" customHeight="1" x14ac:dyDescent="0.25">
      <c r="A145" s="52"/>
      <c r="B145" s="53" t="s">
        <v>159</v>
      </c>
      <c r="C145" s="61" t="s">
        <v>160</v>
      </c>
      <c r="D145" s="136">
        <v>30000</v>
      </c>
      <c r="E145" s="47"/>
      <c r="F145" s="8"/>
      <c r="G145" s="19"/>
      <c r="H145" s="19"/>
      <c r="J145" s="17"/>
      <c r="L145" s="19"/>
    </row>
    <row r="146" spans="1:12" s="10" customFormat="1" ht="24.95" customHeight="1" x14ac:dyDescent="0.25">
      <c r="A146" s="52"/>
      <c r="B146" s="53" t="s">
        <v>161</v>
      </c>
      <c r="C146" s="61" t="s">
        <v>162</v>
      </c>
      <c r="D146" s="136"/>
      <c r="E146" s="47"/>
      <c r="F146" s="8"/>
      <c r="G146" s="19"/>
      <c r="H146" s="19"/>
      <c r="J146" s="17"/>
      <c r="L146" s="19"/>
    </row>
    <row r="147" spans="1:12" s="10" customFormat="1" ht="24.95" customHeight="1" x14ac:dyDescent="0.25">
      <c r="A147" s="52"/>
      <c r="B147" s="54" t="s">
        <v>163</v>
      </c>
      <c r="C147" s="64" t="s">
        <v>164</v>
      </c>
      <c r="D147" s="142">
        <f>+D148+D149+D150+D151+D152+D153</f>
        <v>10600000</v>
      </c>
      <c r="E147" s="47"/>
      <c r="F147" s="18"/>
      <c r="G147" s="19"/>
      <c r="H147" s="19"/>
      <c r="J147" s="17"/>
      <c r="L147" s="19"/>
    </row>
    <row r="148" spans="1:12" s="10" customFormat="1" ht="24.95" customHeight="1" x14ac:dyDescent="0.25">
      <c r="A148" s="52"/>
      <c r="B148" s="53" t="s">
        <v>165</v>
      </c>
      <c r="C148" s="61" t="s">
        <v>166</v>
      </c>
      <c r="D148" s="136"/>
      <c r="E148" s="47"/>
      <c r="F148" s="8"/>
      <c r="G148" s="19"/>
      <c r="H148" s="19"/>
      <c r="J148" s="17"/>
      <c r="L148" s="19"/>
    </row>
    <row r="149" spans="1:12" s="10" customFormat="1" ht="24.95" customHeight="1" x14ac:dyDescent="0.25">
      <c r="A149" s="52"/>
      <c r="B149" s="53" t="s">
        <v>167</v>
      </c>
      <c r="C149" s="61" t="s">
        <v>168</v>
      </c>
      <c r="D149" s="136">
        <v>10600000</v>
      </c>
      <c r="E149" s="47"/>
      <c r="F149" s="8"/>
      <c r="G149" s="19"/>
      <c r="H149" s="19"/>
      <c r="J149" s="17"/>
      <c r="L149" s="19"/>
    </row>
    <row r="150" spans="1:12" s="10" customFormat="1" ht="24.95" customHeight="1" x14ac:dyDescent="0.25">
      <c r="A150" s="52"/>
      <c r="B150" s="53" t="s">
        <v>169</v>
      </c>
      <c r="C150" s="61" t="s">
        <v>170</v>
      </c>
      <c r="D150" s="136"/>
      <c r="E150" s="47"/>
      <c r="F150" s="8"/>
      <c r="G150" s="19"/>
      <c r="H150" s="19"/>
      <c r="J150" s="17"/>
      <c r="L150" s="19"/>
    </row>
    <row r="151" spans="1:12" s="10" customFormat="1" ht="24.95" customHeight="1" x14ac:dyDescent="0.25">
      <c r="A151" s="52"/>
      <c r="B151" s="53" t="s">
        <v>171</v>
      </c>
      <c r="C151" s="61" t="s">
        <v>172</v>
      </c>
      <c r="D151" s="136"/>
      <c r="E151" s="47"/>
      <c r="F151" s="8"/>
      <c r="G151" s="19"/>
      <c r="H151" s="19"/>
      <c r="J151" s="17"/>
      <c r="L151" s="19"/>
    </row>
    <row r="152" spans="1:12" s="10" customFormat="1" ht="24.95" customHeight="1" x14ac:dyDescent="0.25">
      <c r="A152" s="52"/>
      <c r="B152" s="53" t="s">
        <v>173</v>
      </c>
      <c r="C152" s="61" t="s">
        <v>174</v>
      </c>
      <c r="D152" s="136"/>
      <c r="E152" s="47"/>
      <c r="F152" s="8"/>
      <c r="G152" s="19"/>
      <c r="H152" s="19"/>
      <c r="J152" s="17"/>
      <c r="L152" s="19"/>
    </row>
    <row r="153" spans="1:12" s="10" customFormat="1" ht="24.95" customHeight="1" x14ac:dyDescent="0.25">
      <c r="A153" s="52"/>
      <c r="B153" s="53" t="s">
        <v>175</v>
      </c>
      <c r="C153" s="61" t="s">
        <v>176</v>
      </c>
      <c r="D153" s="136"/>
      <c r="E153" s="47"/>
      <c r="F153" s="8"/>
      <c r="G153" s="19"/>
      <c r="H153" s="19"/>
      <c r="J153" s="17"/>
      <c r="L153" s="19"/>
    </row>
    <row r="154" spans="1:12" s="10" customFormat="1" ht="24.95" customHeight="1" x14ac:dyDescent="0.25">
      <c r="A154" s="52"/>
      <c r="B154" s="54" t="s">
        <v>177</v>
      </c>
      <c r="C154" s="64" t="s">
        <v>178</v>
      </c>
      <c r="D154" s="136"/>
      <c r="E154" s="47"/>
      <c r="F154" s="8"/>
      <c r="G154" s="19"/>
      <c r="H154" s="19"/>
      <c r="J154" s="17"/>
      <c r="L154" s="19"/>
    </row>
    <row r="155" spans="1:12" s="10" customFormat="1" ht="24.95" customHeight="1" x14ac:dyDescent="0.25">
      <c r="A155" s="52"/>
      <c r="B155" s="54" t="s">
        <v>179</v>
      </c>
      <c r="C155" s="64" t="s">
        <v>180</v>
      </c>
      <c r="D155" s="142">
        <f>+D156+D157+D158</f>
        <v>2424000</v>
      </c>
      <c r="E155" s="47"/>
      <c r="F155" s="18"/>
      <c r="G155" s="19"/>
      <c r="H155" s="19"/>
      <c r="J155" s="17"/>
      <c r="L155" s="19"/>
    </row>
    <row r="156" spans="1:12" s="10" customFormat="1" ht="24.95" customHeight="1" x14ac:dyDescent="0.25">
      <c r="A156" s="52"/>
      <c r="B156" s="53" t="s">
        <v>181</v>
      </c>
      <c r="C156" s="61" t="s">
        <v>182</v>
      </c>
      <c r="D156" s="136">
        <v>11000</v>
      </c>
      <c r="E156" s="47"/>
      <c r="F156" s="8"/>
      <c r="G156" s="19"/>
      <c r="H156" s="19"/>
      <c r="J156" s="17"/>
      <c r="L156" s="19"/>
    </row>
    <row r="157" spans="1:12" s="10" customFormat="1" ht="24.95" customHeight="1" x14ac:dyDescent="0.25">
      <c r="A157" s="52"/>
      <c r="B157" s="53" t="s">
        <v>183</v>
      </c>
      <c r="C157" s="61" t="s">
        <v>1141</v>
      </c>
      <c r="D157" s="136">
        <v>250000</v>
      </c>
      <c r="E157" s="47"/>
      <c r="F157" s="8"/>
      <c r="G157" s="19"/>
      <c r="H157" s="19"/>
      <c r="J157" s="17"/>
      <c r="L157" s="19"/>
    </row>
    <row r="158" spans="1:12" s="10" customFormat="1" ht="24.95" customHeight="1" x14ac:dyDescent="0.25">
      <c r="A158" s="52"/>
      <c r="B158" s="53" t="s">
        <v>184</v>
      </c>
      <c r="C158" s="61" t="s">
        <v>185</v>
      </c>
      <c r="D158" s="136">
        <v>2163000</v>
      </c>
      <c r="E158" s="47"/>
      <c r="F158" s="8"/>
      <c r="G158" s="19"/>
      <c r="H158" s="19"/>
      <c r="J158" s="17"/>
      <c r="L158" s="19"/>
    </row>
    <row r="159" spans="1:12" s="10" customFormat="1" ht="24.95" customHeight="1" x14ac:dyDescent="0.25">
      <c r="A159" s="52"/>
      <c r="B159" s="54" t="s">
        <v>186</v>
      </c>
      <c r="C159" s="64" t="s">
        <v>187</v>
      </c>
      <c r="D159" s="143">
        <f>+D155+D154+D147+D143+D122+D67+D61+D58+D27</f>
        <v>1162562751</v>
      </c>
      <c r="E159" s="47"/>
      <c r="F159" s="18"/>
      <c r="G159" s="19"/>
      <c r="H159" s="19"/>
      <c r="J159" s="17"/>
      <c r="L159" s="19"/>
    </row>
    <row r="160" spans="1:12" s="10" customFormat="1" ht="24.95" customHeight="1" x14ac:dyDescent="0.25">
      <c r="A160" s="52"/>
      <c r="B160" s="51"/>
      <c r="C160" s="105" t="s">
        <v>188</v>
      </c>
      <c r="D160" s="136"/>
      <c r="E160" s="47"/>
      <c r="F160" s="8"/>
      <c r="G160" s="19"/>
      <c r="H160" s="19"/>
      <c r="J160" s="17"/>
      <c r="L160" s="19"/>
    </row>
    <row r="161" spans="1:12" s="10" customFormat="1" ht="24.95" customHeight="1" x14ac:dyDescent="0.25">
      <c r="A161" s="52"/>
      <c r="B161" s="54" t="s">
        <v>189</v>
      </c>
      <c r="C161" s="64" t="s">
        <v>190</v>
      </c>
      <c r="D161" s="142">
        <f>+D162+D193</f>
        <v>80817500</v>
      </c>
      <c r="E161" s="47"/>
      <c r="F161" s="18"/>
      <c r="G161" s="19"/>
      <c r="H161" s="19"/>
      <c r="J161" s="17"/>
      <c r="L161" s="19"/>
    </row>
    <row r="162" spans="1:12" s="10" customFormat="1" ht="24.95" customHeight="1" x14ac:dyDescent="0.25">
      <c r="A162" s="52"/>
      <c r="B162" s="53" t="s">
        <v>191</v>
      </c>
      <c r="C162" s="61" t="s">
        <v>192</v>
      </c>
      <c r="D162" s="142">
        <f>+D163+D171+D175+D179+D180+D181+D182+D183+D184+D184</f>
        <v>78668000</v>
      </c>
      <c r="E162" s="47"/>
      <c r="F162" s="18"/>
      <c r="G162" s="19"/>
      <c r="H162" s="19"/>
      <c r="J162" s="17"/>
      <c r="L162" s="19"/>
    </row>
    <row r="163" spans="1:12" s="10" customFormat="1" ht="24.95" customHeight="1" x14ac:dyDescent="0.25">
      <c r="A163" s="52"/>
      <c r="B163" s="50" t="s">
        <v>193</v>
      </c>
      <c r="C163" s="60" t="s">
        <v>194</v>
      </c>
      <c r="D163" s="137">
        <f>SUM(D164:D167)</f>
        <v>41128000</v>
      </c>
      <c r="E163" s="47"/>
      <c r="F163" s="18"/>
      <c r="G163" s="19"/>
      <c r="H163" s="19"/>
      <c r="J163" s="17"/>
      <c r="L163" s="19"/>
    </row>
    <row r="164" spans="1:12" s="8" customFormat="1" ht="24.95" customHeight="1" x14ac:dyDescent="0.25">
      <c r="A164" s="56"/>
      <c r="B164" s="51" t="s">
        <v>195</v>
      </c>
      <c r="C164" s="62" t="s">
        <v>993</v>
      </c>
      <c r="D164" s="136">
        <v>40130000</v>
      </c>
      <c r="E164" s="47"/>
      <c r="G164" s="19"/>
      <c r="H164" s="19"/>
      <c r="J164" s="17"/>
      <c r="L164" s="19"/>
    </row>
    <row r="165" spans="1:12" s="8" customFormat="1" ht="24.95" customHeight="1" x14ac:dyDescent="0.25">
      <c r="A165" s="56"/>
      <c r="B165" s="51" t="s">
        <v>196</v>
      </c>
      <c r="C165" s="62" t="s">
        <v>197</v>
      </c>
      <c r="D165" s="136">
        <v>278000</v>
      </c>
      <c r="E165" s="47"/>
      <c r="G165" s="19"/>
      <c r="H165" s="19"/>
      <c r="J165" s="17"/>
      <c r="L165" s="19"/>
    </row>
    <row r="166" spans="1:12" s="8" customFormat="1" ht="24.95" customHeight="1" x14ac:dyDescent="0.25">
      <c r="A166" s="56"/>
      <c r="B166" s="51" t="s">
        <v>957</v>
      </c>
      <c r="C166" s="62" t="s">
        <v>902</v>
      </c>
      <c r="D166" s="136">
        <v>720000</v>
      </c>
      <c r="E166" s="47"/>
      <c r="G166" s="19"/>
      <c r="H166" s="19"/>
      <c r="J166" s="17"/>
      <c r="L166" s="19"/>
    </row>
    <row r="167" spans="1:12" s="8" customFormat="1" ht="24.95" customHeight="1" x14ac:dyDescent="0.25">
      <c r="A167" s="52"/>
      <c r="B167" s="51" t="s">
        <v>198</v>
      </c>
      <c r="C167" s="62" t="s">
        <v>901</v>
      </c>
      <c r="D167" s="137">
        <f>SUM(D168:D170)</f>
        <v>0</v>
      </c>
      <c r="E167" s="47"/>
      <c r="F167" s="18"/>
      <c r="G167" s="19"/>
      <c r="H167" s="19"/>
      <c r="J167" s="17"/>
      <c r="L167" s="19"/>
    </row>
    <row r="168" spans="1:12" s="47" customFormat="1" ht="25.5" x14ac:dyDescent="0.25">
      <c r="A168" s="56" t="s">
        <v>16</v>
      </c>
      <c r="B168" s="51" t="s">
        <v>1030</v>
      </c>
      <c r="C168" s="62" t="s">
        <v>1033</v>
      </c>
      <c r="D168" s="136"/>
      <c r="G168" s="19"/>
      <c r="H168" s="19"/>
      <c r="J168" s="17"/>
      <c r="L168" s="19"/>
    </row>
    <row r="169" spans="1:12" s="47" customFormat="1" ht="25.5" x14ac:dyDescent="0.25">
      <c r="A169" s="56" t="s">
        <v>15</v>
      </c>
      <c r="B169" s="51" t="s">
        <v>1031</v>
      </c>
      <c r="C169" s="62" t="s">
        <v>1034</v>
      </c>
      <c r="D169" s="136"/>
      <c r="G169" s="19"/>
      <c r="H169" s="19"/>
      <c r="J169" s="17"/>
      <c r="L169" s="19"/>
    </row>
    <row r="170" spans="1:12" s="47" customFormat="1" ht="24.95" customHeight="1" x14ac:dyDescent="0.25">
      <c r="A170" s="56"/>
      <c r="B170" s="51" t="s">
        <v>1032</v>
      </c>
      <c r="C170" s="62" t="s">
        <v>1035</v>
      </c>
      <c r="D170" s="136"/>
      <c r="G170" s="19"/>
      <c r="H170" s="19"/>
      <c r="J170" s="17"/>
      <c r="L170" s="19"/>
    </row>
    <row r="171" spans="1:12" s="10" customFormat="1" ht="24.95" customHeight="1" x14ac:dyDescent="0.25">
      <c r="A171" s="52"/>
      <c r="B171" s="50" t="s">
        <v>199</v>
      </c>
      <c r="C171" s="60" t="s">
        <v>200</v>
      </c>
      <c r="D171" s="137">
        <f>SUM(D172:D174)</f>
        <v>67500</v>
      </c>
      <c r="E171" s="47"/>
      <c r="F171" s="18"/>
      <c r="G171" s="19"/>
      <c r="H171" s="19"/>
      <c r="J171" s="17"/>
      <c r="L171" s="19"/>
    </row>
    <row r="172" spans="1:12" s="10" customFormat="1" ht="24.95" customHeight="1" x14ac:dyDescent="0.25">
      <c r="A172" s="52" t="s">
        <v>16</v>
      </c>
      <c r="B172" s="51" t="s">
        <v>201</v>
      </c>
      <c r="C172" s="62" t="s">
        <v>202</v>
      </c>
      <c r="D172" s="136">
        <v>0</v>
      </c>
      <c r="E172" s="47"/>
      <c r="F172" s="8"/>
      <c r="G172" s="19"/>
      <c r="H172" s="19"/>
      <c r="J172" s="17"/>
      <c r="L172" s="19"/>
    </row>
    <row r="173" spans="1:12" s="10" customFormat="1" ht="24.95" customHeight="1" x14ac:dyDescent="0.25">
      <c r="A173" s="52" t="s">
        <v>15</v>
      </c>
      <c r="B173" s="51" t="s">
        <v>203</v>
      </c>
      <c r="C173" s="62" t="s">
        <v>204</v>
      </c>
      <c r="D173" s="136"/>
      <c r="E173" s="47"/>
      <c r="F173" s="8"/>
      <c r="G173" s="19"/>
      <c r="H173" s="19"/>
      <c r="J173" s="17"/>
      <c r="L173" s="19"/>
    </row>
    <row r="174" spans="1:12" s="10" customFormat="1" ht="24.95" customHeight="1" x14ac:dyDescent="0.25">
      <c r="A174" s="52"/>
      <c r="B174" s="51" t="s">
        <v>205</v>
      </c>
      <c r="C174" s="62" t="s">
        <v>206</v>
      </c>
      <c r="D174" s="136">
        <v>67500</v>
      </c>
      <c r="E174" s="47"/>
      <c r="F174" s="8"/>
      <c r="G174" s="19"/>
      <c r="H174" s="19"/>
      <c r="J174" s="17"/>
      <c r="L174" s="19"/>
    </row>
    <row r="175" spans="1:12" s="10" customFormat="1" ht="24.95" customHeight="1" x14ac:dyDescent="0.25">
      <c r="A175" s="52"/>
      <c r="B175" s="50" t="s">
        <v>207</v>
      </c>
      <c r="C175" s="60" t="s">
        <v>208</v>
      </c>
      <c r="D175" s="137">
        <f>SUM(D176:D178)</f>
        <v>30376000</v>
      </c>
      <c r="E175" s="48"/>
      <c r="F175" s="19"/>
      <c r="G175" s="19"/>
      <c r="H175" s="19"/>
      <c r="J175" s="17"/>
      <c r="L175" s="19"/>
    </row>
    <row r="176" spans="1:12" s="10" customFormat="1" ht="24.95" customHeight="1" x14ac:dyDescent="0.25">
      <c r="A176" s="52"/>
      <c r="B176" s="51" t="s">
        <v>209</v>
      </c>
      <c r="C176" s="62" t="s">
        <v>210</v>
      </c>
      <c r="D176" s="136">
        <v>20600000</v>
      </c>
      <c r="E176" s="47"/>
      <c r="F176" s="8"/>
      <c r="G176" s="19"/>
      <c r="H176" s="19"/>
      <c r="J176" s="17"/>
      <c r="L176" s="19"/>
    </row>
    <row r="177" spans="1:12" s="10" customFormat="1" ht="24.95" customHeight="1" x14ac:dyDescent="0.25">
      <c r="A177" s="52"/>
      <c r="B177" s="51" t="s">
        <v>211</v>
      </c>
      <c r="C177" s="62" t="s">
        <v>212</v>
      </c>
      <c r="D177" s="136">
        <v>1060000</v>
      </c>
      <c r="E177" s="47"/>
      <c r="F177" s="8"/>
      <c r="G177" s="19"/>
      <c r="H177" s="19"/>
      <c r="J177" s="17"/>
      <c r="L177" s="19"/>
    </row>
    <row r="178" spans="1:12" s="10" customFormat="1" ht="24.95" customHeight="1" x14ac:dyDescent="0.25">
      <c r="A178" s="52"/>
      <c r="B178" s="51" t="s">
        <v>213</v>
      </c>
      <c r="C178" s="62" t="s">
        <v>214</v>
      </c>
      <c r="D178" s="136">
        <v>8716000</v>
      </c>
      <c r="E178" s="47"/>
      <c r="F178" s="8"/>
      <c r="G178" s="19"/>
      <c r="H178" s="19"/>
      <c r="J178" s="17"/>
      <c r="L178" s="19"/>
    </row>
    <row r="179" spans="1:12" s="10" customFormat="1" ht="24.95" customHeight="1" x14ac:dyDescent="0.25">
      <c r="A179" s="52"/>
      <c r="B179" s="50" t="s">
        <v>215</v>
      </c>
      <c r="C179" s="60" t="s">
        <v>216</v>
      </c>
      <c r="D179" s="137">
        <v>600000</v>
      </c>
      <c r="E179" s="48"/>
      <c r="G179" s="19"/>
      <c r="H179" s="19"/>
      <c r="J179" s="17"/>
      <c r="L179" s="19"/>
    </row>
    <row r="180" spans="1:12" s="10" customFormat="1" ht="24.95" customHeight="1" x14ac:dyDescent="0.25">
      <c r="A180" s="52"/>
      <c r="B180" s="50" t="s">
        <v>217</v>
      </c>
      <c r="C180" s="60" t="s">
        <v>218</v>
      </c>
      <c r="D180" s="137">
        <v>5900000</v>
      </c>
      <c r="E180" s="48"/>
      <c r="G180" s="19"/>
      <c r="H180" s="19"/>
      <c r="J180" s="17"/>
      <c r="L180" s="19"/>
    </row>
    <row r="181" spans="1:12" s="10" customFormat="1" ht="24.95" customHeight="1" x14ac:dyDescent="0.25">
      <c r="A181" s="52"/>
      <c r="B181" s="50" t="s">
        <v>219</v>
      </c>
      <c r="C181" s="60" t="s">
        <v>220</v>
      </c>
      <c r="D181" s="137">
        <v>27000</v>
      </c>
      <c r="E181" s="48"/>
      <c r="G181" s="19"/>
      <c r="H181" s="19"/>
      <c r="J181" s="17"/>
      <c r="L181" s="19"/>
    </row>
    <row r="182" spans="1:12" s="10" customFormat="1" ht="24.95" customHeight="1" x14ac:dyDescent="0.25">
      <c r="A182" s="52"/>
      <c r="B182" s="50" t="s">
        <v>221</v>
      </c>
      <c r="C182" s="60" t="s">
        <v>222</v>
      </c>
      <c r="D182" s="137">
        <v>0</v>
      </c>
      <c r="E182" s="48"/>
      <c r="G182" s="19"/>
      <c r="H182" s="19"/>
      <c r="J182" s="17"/>
      <c r="L182" s="19"/>
    </row>
    <row r="183" spans="1:12" s="10" customFormat="1" ht="24.95" customHeight="1" x14ac:dyDescent="0.25">
      <c r="A183" s="52"/>
      <c r="B183" s="50" t="s">
        <v>223</v>
      </c>
      <c r="C183" s="60" t="s">
        <v>224</v>
      </c>
      <c r="D183" s="137">
        <v>569500</v>
      </c>
      <c r="E183" s="48"/>
      <c r="G183" s="19"/>
      <c r="H183" s="19"/>
      <c r="J183" s="17"/>
      <c r="L183" s="19"/>
    </row>
    <row r="184" spans="1:12" s="10" customFormat="1" ht="24.95" customHeight="1" x14ac:dyDescent="0.25">
      <c r="A184" s="52" t="s">
        <v>16</v>
      </c>
      <c r="B184" s="50" t="s">
        <v>225</v>
      </c>
      <c r="C184" s="60" t="s">
        <v>226</v>
      </c>
      <c r="D184" s="137">
        <f>SUM(D185:D192)</f>
        <v>0</v>
      </c>
      <c r="E184" s="48"/>
      <c r="J184" s="17"/>
      <c r="L184" s="19"/>
    </row>
    <row r="185" spans="1:12" s="48" customFormat="1" ht="24.95" customHeight="1" x14ac:dyDescent="0.25">
      <c r="A185" s="52" t="s">
        <v>16</v>
      </c>
      <c r="B185" s="50" t="s">
        <v>1126</v>
      </c>
      <c r="C185" s="60" t="s">
        <v>1127</v>
      </c>
      <c r="D185" s="137"/>
      <c r="J185" s="17"/>
      <c r="L185" s="19"/>
    </row>
    <row r="186" spans="1:12" s="48" customFormat="1" ht="24.95" customHeight="1" x14ac:dyDescent="0.25">
      <c r="A186" s="121"/>
      <c r="B186" s="122"/>
      <c r="C186" s="123"/>
      <c r="D186" s="138"/>
      <c r="J186" s="17"/>
      <c r="L186" s="19"/>
    </row>
    <row r="187" spans="1:12" s="48" customFormat="1" ht="24.95" customHeight="1" x14ac:dyDescent="0.25">
      <c r="A187" s="52" t="s">
        <v>16</v>
      </c>
      <c r="B187" s="50" t="s">
        <v>1128</v>
      </c>
      <c r="C187" s="60" t="s">
        <v>1129</v>
      </c>
      <c r="D187" s="137"/>
      <c r="J187" s="17"/>
      <c r="L187" s="19"/>
    </row>
    <row r="188" spans="1:12" s="48" customFormat="1" ht="24.95" customHeight="1" x14ac:dyDescent="0.25">
      <c r="A188" s="52" t="s">
        <v>16</v>
      </c>
      <c r="B188" s="50" t="s">
        <v>1130</v>
      </c>
      <c r="C188" s="60" t="s">
        <v>1131</v>
      </c>
      <c r="D188" s="137"/>
      <c r="J188" s="17"/>
      <c r="L188" s="19"/>
    </row>
    <row r="189" spans="1:12" s="48" customFormat="1" ht="24.95" customHeight="1" x14ac:dyDescent="0.25">
      <c r="A189" s="52" t="s">
        <v>16</v>
      </c>
      <c r="B189" s="50" t="s">
        <v>1132</v>
      </c>
      <c r="C189" s="60" t="s">
        <v>1133</v>
      </c>
      <c r="D189" s="137"/>
      <c r="J189" s="17"/>
      <c r="L189" s="19"/>
    </row>
    <row r="190" spans="1:12" s="48" customFormat="1" ht="24.95" customHeight="1" x14ac:dyDescent="0.25">
      <c r="A190" s="52" t="s">
        <v>16</v>
      </c>
      <c r="B190" s="50" t="s">
        <v>1134</v>
      </c>
      <c r="C190" s="60" t="s">
        <v>1135</v>
      </c>
      <c r="D190" s="137"/>
      <c r="J190" s="17"/>
      <c r="L190" s="19"/>
    </row>
    <row r="191" spans="1:12" s="48" customFormat="1" ht="24.95" customHeight="1" x14ac:dyDescent="0.25">
      <c r="A191" s="52" t="s">
        <v>16</v>
      </c>
      <c r="B191" s="50" t="s">
        <v>1136</v>
      </c>
      <c r="C191" s="60" t="s">
        <v>1137</v>
      </c>
      <c r="D191" s="137"/>
      <c r="J191" s="17"/>
      <c r="L191" s="19"/>
    </row>
    <row r="192" spans="1:12" s="48" customFormat="1" ht="24.95" customHeight="1" x14ac:dyDescent="0.25">
      <c r="A192" s="52" t="s">
        <v>16</v>
      </c>
      <c r="B192" s="50" t="s">
        <v>1138</v>
      </c>
      <c r="C192" s="60" t="s">
        <v>1139</v>
      </c>
      <c r="D192" s="137"/>
      <c r="J192" s="17"/>
      <c r="L192" s="19"/>
    </row>
    <row r="193" spans="1:12" s="10" customFormat="1" ht="24.95" customHeight="1" x14ac:dyDescent="0.25">
      <c r="A193" s="52"/>
      <c r="B193" s="53" t="s">
        <v>227</v>
      </c>
      <c r="C193" s="61" t="s">
        <v>228</v>
      </c>
      <c r="D193" s="142">
        <f>SUM(D194:D200)</f>
        <v>2149500</v>
      </c>
      <c r="E193" s="47"/>
      <c r="F193" s="18"/>
      <c r="G193" s="19"/>
      <c r="H193" s="19"/>
      <c r="J193" s="17"/>
      <c r="L193" s="19"/>
    </row>
    <row r="194" spans="1:12" s="10" customFormat="1" ht="24.95" customHeight="1" x14ac:dyDescent="0.25">
      <c r="A194" s="52"/>
      <c r="B194" s="50" t="s">
        <v>229</v>
      </c>
      <c r="C194" s="60" t="s">
        <v>230</v>
      </c>
      <c r="D194" s="136">
        <v>56000</v>
      </c>
      <c r="E194" s="47"/>
      <c r="F194" s="8"/>
      <c r="G194" s="19"/>
      <c r="H194" s="19"/>
      <c r="J194" s="17"/>
      <c r="L194" s="19"/>
    </row>
    <row r="195" spans="1:12" s="10" customFormat="1" ht="24.95" customHeight="1" x14ac:dyDescent="0.25">
      <c r="A195" s="52"/>
      <c r="B195" s="50" t="s">
        <v>231</v>
      </c>
      <c r="C195" s="60" t="s">
        <v>232</v>
      </c>
      <c r="D195" s="136">
        <v>488000</v>
      </c>
      <c r="E195" s="47"/>
      <c r="F195" s="8"/>
      <c r="G195" s="19"/>
      <c r="H195" s="19"/>
      <c r="J195" s="17"/>
      <c r="L195" s="19"/>
    </row>
    <row r="196" spans="1:12" s="10" customFormat="1" ht="24.95" customHeight="1" x14ac:dyDescent="0.25">
      <c r="A196" s="52"/>
      <c r="B196" s="50" t="s">
        <v>233</v>
      </c>
      <c r="C196" s="60" t="s">
        <v>234</v>
      </c>
      <c r="D196" s="136">
        <v>220000</v>
      </c>
      <c r="E196" s="47"/>
      <c r="F196" s="8"/>
      <c r="G196" s="19"/>
      <c r="H196" s="19"/>
      <c r="J196" s="17"/>
      <c r="L196" s="19"/>
    </row>
    <row r="197" spans="1:12" s="10" customFormat="1" ht="24.95" customHeight="1" x14ac:dyDescent="0.25">
      <c r="A197" s="52"/>
      <c r="B197" s="50" t="s">
        <v>235</v>
      </c>
      <c r="C197" s="60" t="s">
        <v>236</v>
      </c>
      <c r="D197" s="136">
        <v>349000</v>
      </c>
      <c r="E197" s="47"/>
      <c r="F197" s="8"/>
      <c r="G197" s="19"/>
      <c r="H197" s="19"/>
      <c r="J197" s="17"/>
      <c r="L197" s="19"/>
    </row>
    <row r="198" spans="1:12" s="10" customFormat="1" ht="24.95" customHeight="1" x14ac:dyDescent="0.25">
      <c r="A198" s="52"/>
      <c r="B198" s="50" t="s">
        <v>237</v>
      </c>
      <c r="C198" s="60" t="s">
        <v>238</v>
      </c>
      <c r="D198" s="136">
        <v>186500</v>
      </c>
      <c r="E198" s="47"/>
      <c r="F198" s="8"/>
      <c r="G198" s="19"/>
      <c r="H198" s="19"/>
      <c r="J198" s="17"/>
      <c r="L198" s="19"/>
    </row>
    <row r="199" spans="1:12" s="10" customFormat="1" ht="24.95" customHeight="1" x14ac:dyDescent="0.25">
      <c r="A199" s="52"/>
      <c r="B199" s="50" t="s">
        <v>239</v>
      </c>
      <c r="C199" s="60" t="s">
        <v>240</v>
      </c>
      <c r="D199" s="136">
        <v>850000</v>
      </c>
      <c r="E199" s="47"/>
      <c r="F199" s="8"/>
      <c r="G199" s="19"/>
      <c r="H199" s="19"/>
      <c r="J199" s="17"/>
      <c r="L199" s="19"/>
    </row>
    <row r="200" spans="1:12" s="10" customFormat="1" ht="24.95" customHeight="1" x14ac:dyDescent="0.25">
      <c r="A200" s="52" t="s">
        <v>16</v>
      </c>
      <c r="B200" s="50" t="s">
        <v>241</v>
      </c>
      <c r="C200" s="60" t="s">
        <v>242</v>
      </c>
      <c r="D200" s="136"/>
      <c r="E200" s="47"/>
      <c r="F200" s="8"/>
      <c r="G200" s="19"/>
      <c r="H200" s="19"/>
      <c r="J200" s="17"/>
      <c r="L200" s="19"/>
    </row>
    <row r="201" spans="1:12" s="10" customFormat="1" ht="24.95" customHeight="1" x14ac:dyDescent="0.25">
      <c r="A201" s="52"/>
      <c r="B201" s="54" t="s">
        <v>243</v>
      </c>
      <c r="C201" s="64" t="s">
        <v>244</v>
      </c>
      <c r="D201" s="142">
        <f>+D202+D332</f>
        <v>809652693</v>
      </c>
      <c r="E201" s="47"/>
      <c r="F201" s="18"/>
      <c r="G201" s="19"/>
      <c r="H201" s="19"/>
      <c r="J201" s="17"/>
      <c r="L201" s="19"/>
    </row>
    <row r="202" spans="1:12" s="10" customFormat="1" ht="24.95" customHeight="1" x14ac:dyDescent="0.25">
      <c r="A202" s="52"/>
      <c r="B202" s="53" t="s">
        <v>245</v>
      </c>
      <c r="C202" s="61" t="s">
        <v>246</v>
      </c>
      <c r="D202" s="142">
        <f>+D203+D211+D215+D234+D240+D245+D250+D260+D266+D273+D279+D284+D293+D301+D309+D323+D331</f>
        <v>761979598</v>
      </c>
      <c r="E202" s="47"/>
      <c r="F202" s="18"/>
      <c r="G202" s="19"/>
      <c r="H202" s="19"/>
      <c r="J202" s="17"/>
      <c r="L202" s="19"/>
    </row>
    <row r="203" spans="1:12" s="10" customFormat="1" ht="24.95" customHeight="1" x14ac:dyDescent="0.25">
      <c r="A203" s="52"/>
      <c r="B203" s="53" t="s">
        <v>247</v>
      </c>
      <c r="C203" s="61" t="s">
        <v>248</v>
      </c>
      <c r="D203" s="142">
        <f>+D204+D209+D210</f>
        <v>66206685</v>
      </c>
      <c r="E203" s="47"/>
      <c r="F203" s="18"/>
      <c r="G203" s="19"/>
      <c r="H203" s="19"/>
      <c r="J203" s="17"/>
      <c r="L203" s="19"/>
    </row>
    <row r="204" spans="1:12" s="10" customFormat="1" ht="24.95" customHeight="1" x14ac:dyDescent="0.25">
      <c r="A204" s="52"/>
      <c r="B204" s="50" t="s">
        <v>249</v>
      </c>
      <c r="C204" s="60" t="s">
        <v>250</v>
      </c>
      <c r="D204" s="136">
        <f>D205+D206+D207+D208</f>
        <v>65859000</v>
      </c>
      <c r="E204" s="47"/>
      <c r="F204" s="18"/>
      <c r="G204" s="19"/>
      <c r="H204" s="19"/>
      <c r="J204" s="17"/>
      <c r="L204" s="19"/>
    </row>
    <row r="205" spans="1:12" s="10" customFormat="1" ht="24.95" customHeight="1" x14ac:dyDescent="0.25">
      <c r="A205" s="52"/>
      <c r="B205" s="50" t="s">
        <v>251</v>
      </c>
      <c r="C205" s="60" t="s">
        <v>252</v>
      </c>
      <c r="D205" s="136">
        <v>47700000</v>
      </c>
      <c r="E205" s="47"/>
      <c r="F205" s="8"/>
      <c r="G205" s="19"/>
      <c r="H205" s="19"/>
      <c r="J205" s="17"/>
      <c r="L205" s="19"/>
    </row>
    <row r="206" spans="1:12" s="10" customFormat="1" ht="24.95" customHeight="1" x14ac:dyDescent="0.25">
      <c r="A206" s="52"/>
      <c r="B206" s="50" t="s">
        <v>253</v>
      </c>
      <c r="C206" s="60" t="s">
        <v>254</v>
      </c>
      <c r="D206" s="136">
        <v>10300000</v>
      </c>
      <c r="E206" s="47"/>
      <c r="F206" s="8"/>
      <c r="G206" s="19"/>
      <c r="H206" s="19"/>
      <c r="J206" s="17"/>
      <c r="L206" s="19"/>
    </row>
    <row r="207" spans="1:12" s="10" customFormat="1" ht="24.95" customHeight="1" x14ac:dyDescent="0.25">
      <c r="A207" s="52"/>
      <c r="B207" s="50" t="s">
        <v>255</v>
      </c>
      <c r="C207" s="60" t="s">
        <v>256</v>
      </c>
      <c r="D207" s="136">
        <v>4773000</v>
      </c>
      <c r="E207" s="47"/>
      <c r="F207" s="8"/>
      <c r="G207" s="19"/>
      <c r="H207" s="19"/>
      <c r="J207" s="17"/>
      <c r="L207" s="19"/>
    </row>
    <row r="208" spans="1:12" s="10" customFormat="1" ht="24.95" customHeight="1" x14ac:dyDescent="0.25">
      <c r="A208" s="52"/>
      <c r="B208" s="50" t="s">
        <v>257</v>
      </c>
      <c r="C208" s="60" t="s">
        <v>258</v>
      </c>
      <c r="D208" s="136">
        <v>3086000</v>
      </c>
      <c r="E208" s="47"/>
      <c r="F208" s="8"/>
      <c r="G208" s="19"/>
      <c r="H208" s="19"/>
      <c r="J208" s="17"/>
      <c r="L208" s="19"/>
    </row>
    <row r="209" spans="1:12" s="10" customFormat="1" ht="24.95" customHeight="1" x14ac:dyDescent="0.25">
      <c r="A209" s="52" t="s">
        <v>16</v>
      </c>
      <c r="B209" s="50" t="s">
        <v>259</v>
      </c>
      <c r="C209" s="60" t="s">
        <v>260</v>
      </c>
      <c r="D209" s="136"/>
      <c r="E209" s="47"/>
      <c r="F209" s="8"/>
      <c r="G209" s="19"/>
      <c r="H209" s="19"/>
      <c r="J209" s="17"/>
      <c r="L209" s="19"/>
    </row>
    <row r="210" spans="1:12" s="10" customFormat="1" ht="24.95" customHeight="1" x14ac:dyDescent="0.25">
      <c r="A210" s="52" t="s">
        <v>15</v>
      </c>
      <c r="B210" s="50" t="s">
        <v>261</v>
      </c>
      <c r="C210" s="60" t="s">
        <v>262</v>
      </c>
      <c r="D210" s="136">
        <v>347685</v>
      </c>
      <c r="E210" s="47"/>
      <c r="F210" s="8"/>
      <c r="G210" s="19"/>
      <c r="H210" s="19"/>
      <c r="J210" s="17"/>
      <c r="L210" s="19"/>
    </row>
    <row r="211" spans="1:12" s="10" customFormat="1" ht="24.95" customHeight="1" x14ac:dyDescent="0.25">
      <c r="A211" s="52"/>
      <c r="B211" s="53" t="s">
        <v>263</v>
      </c>
      <c r="C211" s="61" t="s">
        <v>264</v>
      </c>
      <c r="D211" s="142">
        <f>+D212+D213+D214</f>
        <v>89026582</v>
      </c>
      <c r="E211" s="47"/>
      <c r="F211" s="18"/>
      <c r="G211" s="19"/>
      <c r="H211" s="19"/>
      <c r="J211" s="17"/>
      <c r="L211" s="19"/>
    </row>
    <row r="212" spans="1:12" s="10" customFormat="1" ht="24.95" customHeight="1" x14ac:dyDescent="0.25">
      <c r="A212" s="52"/>
      <c r="B212" s="50" t="s">
        <v>265</v>
      </c>
      <c r="C212" s="60" t="s">
        <v>266</v>
      </c>
      <c r="D212" s="136">
        <v>88000000</v>
      </c>
      <c r="E212" s="47"/>
      <c r="F212" s="8"/>
      <c r="G212" s="19"/>
      <c r="H212" s="19"/>
      <c r="J212" s="17"/>
      <c r="L212" s="19"/>
    </row>
    <row r="213" spans="1:12" s="10" customFormat="1" ht="24.95" customHeight="1" x14ac:dyDescent="0.25">
      <c r="A213" s="52" t="s">
        <v>16</v>
      </c>
      <c r="B213" s="50" t="s">
        <v>267</v>
      </c>
      <c r="C213" s="60" t="s">
        <v>268</v>
      </c>
      <c r="D213" s="136"/>
      <c r="E213" s="47"/>
      <c r="F213" s="8"/>
      <c r="G213" s="19"/>
      <c r="H213" s="19"/>
      <c r="J213" s="17"/>
      <c r="L213" s="19"/>
    </row>
    <row r="214" spans="1:12" s="8" customFormat="1" ht="24.95" customHeight="1" x14ac:dyDescent="0.25">
      <c r="A214" s="56" t="s">
        <v>15</v>
      </c>
      <c r="B214" s="50" t="s">
        <v>269</v>
      </c>
      <c r="C214" s="60" t="s">
        <v>270</v>
      </c>
      <c r="D214" s="136">
        <v>1026582</v>
      </c>
      <c r="E214" s="47"/>
      <c r="G214" s="19"/>
      <c r="H214" s="19"/>
      <c r="J214" s="17"/>
      <c r="L214" s="19"/>
    </row>
    <row r="215" spans="1:12" s="8" customFormat="1" ht="24.95" customHeight="1" x14ac:dyDescent="0.25">
      <c r="A215" s="56"/>
      <c r="B215" s="53" t="s">
        <v>271</v>
      </c>
      <c r="C215" s="61" t="s">
        <v>272</v>
      </c>
      <c r="D215" s="142">
        <f>+D216+D217+D218+D219+D220+D221+D222+D223+D232+D233</f>
        <v>85036114</v>
      </c>
      <c r="E215" s="47"/>
      <c r="F215" s="18"/>
      <c r="G215" s="19"/>
      <c r="H215" s="19"/>
      <c r="J215" s="17"/>
      <c r="L215" s="19"/>
    </row>
    <row r="216" spans="1:12" s="8" customFormat="1" ht="24.95" customHeight="1" x14ac:dyDescent="0.25">
      <c r="A216" s="12" t="s">
        <v>16</v>
      </c>
      <c r="B216" s="50" t="s">
        <v>273</v>
      </c>
      <c r="C216" s="60" t="s">
        <v>274</v>
      </c>
      <c r="D216" s="136">
        <v>54462092</v>
      </c>
      <c r="E216" s="47"/>
      <c r="G216" s="19"/>
      <c r="H216" s="19"/>
      <c r="J216" s="17"/>
      <c r="L216" s="19"/>
    </row>
    <row r="217" spans="1:12" s="47" customFormat="1" ht="24.95" customHeight="1" x14ac:dyDescent="0.25">
      <c r="A217" s="12" t="s">
        <v>16</v>
      </c>
      <c r="B217" s="50" t="s">
        <v>974</v>
      </c>
      <c r="C217" s="60" t="s">
        <v>1084</v>
      </c>
      <c r="D217" s="136"/>
      <c r="G217" s="19"/>
      <c r="H217" s="19"/>
      <c r="J217" s="17"/>
      <c r="L217" s="19"/>
    </row>
    <row r="218" spans="1:12" s="8" customFormat="1" ht="24.95" customHeight="1" x14ac:dyDescent="0.25">
      <c r="A218" s="56"/>
      <c r="B218" s="50" t="s">
        <v>275</v>
      </c>
      <c r="C218" s="60" t="s">
        <v>1063</v>
      </c>
      <c r="D218" s="136"/>
      <c r="E218" s="47"/>
      <c r="G218" s="19"/>
      <c r="H218" s="19"/>
      <c r="J218" s="17"/>
      <c r="L218" s="19"/>
    </row>
    <row r="219" spans="1:12" s="47" customFormat="1" ht="24.95" customHeight="1" x14ac:dyDescent="0.25">
      <c r="A219" s="56"/>
      <c r="B219" s="50" t="s">
        <v>975</v>
      </c>
      <c r="C219" s="60" t="s">
        <v>1085</v>
      </c>
      <c r="D219" s="136"/>
      <c r="G219" s="19"/>
      <c r="H219" s="19"/>
      <c r="J219" s="17"/>
      <c r="L219" s="19"/>
    </row>
    <row r="220" spans="1:12" s="8" customFormat="1" ht="24.95" customHeight="1" x14ac:dyDescent="0.25">
      <c r="A220" s="56" t="s">
        <v>15</v>
      </c>
      <c r="B220" s="50" t="s">
        <v>276</v>
      </c>
      <c r="C220" s="60" t="s">
        <v>1064</v>
      </c>
      <c r="D220" s="136">
        <v>7630822</v>
      </c>
      <c r="E220" s="47"/>
      <c r="G220" s="19"/>
      <c r="H220" s="19"/>
      <c r="J220" s="17"/>
      <c r="L220" s="19"/>
    </row>
    <row r="221" spans="1:12" s="47" customFormat="1" ht="24.95" customHeight="1" x14ac:dyDescent="0.25">
      <c r="A221" s="56" t="s">
        <v>15</v>
      </c>
      <c r="B221" s="50" t="s">
        <v>976</v>
      </c>
      <c r="C221" s="60" t="s">
        <v>1086</v>
      </c>
      <c r="D221" s="136"/>
      <c r="G221" s="19"/>
      <c r="H221" s="19"/>
      <c r="J221" s="17"/>
      <c r="L221" s="19"/>
    </row>
    <row r="222" spans="1:12" s="8" customFormat="1" ht="24.95" customHeight="1" x14ac:dyDescent="0.25">
      <c r="A222" s="56"/>
      <c r="B222" s="50" t="s">
        <v>277</v>
      </c>
      <c r="C222" s="60" t="s">
        <v>1065</v>
      </c>
      <c r="D222" s="136">
        <v>12580000</v>
      </c>
      <c r="E222" s="47"/>
      <c r="G222" s="19"/>
      <c r="H222" s="19"/>
      <c r="J222" s="17"/>
      <c r="L222" s="19"/>
    </row>
    <row r="223" spans="1:12" s="8" customFormat="1" ht="24.95" customHeight="1" x14ac:dyDescent="0.25">
      <c r="A223" s="56"/>
      <c r="B223" s="50" t="s">
        <v>278</v>
      </c>
      <c r="C223" s="60" t="s">
        <v>1066</v>
      </c>
      <c r="D223" s="136">
        <f>SUM(D224:D230)</f>
        <v>10363200</v>
      </c>
      <c r="E223" s="47"/>
      <c r="F223" s="18"/>
      <c r="G223" s="19"/>
      <c r="H223" s="19"/>
      <c r="J223" s="17"/>
      <c r="L223" s="19"/>
    </row>
    <row r="224" spans="1:12" s="8" customFormat="1" ht="24.95" customHeight="1" x14ac:dyDescent="0.25">
      <c r="A224" s="56"/>
      <c r="B224" s="51" t="s">
        <v>279</v>
      </c>
      <c r="C224" s="62" t="s">
        <v>1067</v>
      </c>
      <c r="D224" s="136"/>
      <c r="E224" s="47"/>
      <c r="G224" s="19"/>
      <c r="H224" s="19"/>
      <c r="J224" s="17"/>
      <c r="L224" s="19"/>
    </row>
    <row r="225" spans="1:12" s="8" customFormat="1" ht="24.95" customHeight="1" x14ac:dyDescent="0.25">
      <c r="A225" s="56"/>
      <c r="B225" s="51" t="s">
        <v>977</v>
      </c>
      <c r="C225" s="62" t="s">
        <v>1068</v>
      </c>
      <c r="D225" s="136"/>
      <c r="E225" s="47"/>
      <c r="G225" s="19"/>
      <c r="H225" s="19"/>
      <c r="J225" s="17"/>
      <c r="L225" s="19"/>
    </row>
    <row r="226" spans="1:12" s="8" customFormat="1" ht="24.95" customHeight="1" x14ac:dyDescent="0.25">
      <c r="A226" s="56"/>
      <c r="B226" s="51" t="s">
        <v>280</v>
      </c>
      <c r="C226" s="62" t="s">
        <v>1069</v>
      </c>
      <c r="D226" s="136"/>
      <c r="E226" s="47"/>
      <c r="G226" s="19"/>
      <c r="H226" s="19"/>
      <c r="J226" s="17"/>
      <c r="L226" s="19"/>
    </row>
    <row r="227" spans="1:12" s="8" customFormat="1" ht="24.95" customHeight="1" x14ac:dyDescent="0.25">
      <c r="A227" s="56"/>
      <c r="B227" s="51" t="s">
        <v>978</v>
      </c>
      <c r="C227" s="62" t="s">
        <v>1071</v>
      </c>
      <c r="D227" s="136"/>
      <c r="E227" s="47"/>
      <c r="G227" s="19"/>
      <c r="H227" s="19"/>
      <c r="J227" s="17"/>
      <c r="L227" s="19"/>
    </row>
    <row r="228" spans="1:12" s="8" customFormat="1" ht="24.95" customHeight="1" x14ac:dyDescent="0.25">
      <c r="A228" s="56"/>
      <c r="B228" s="51" t="s">
        <v>281</v>
      </c>
      <c r="C228" s="62" t="s">
        <v>1072</v>
      </c>
      <c r="D228" s="136"/>
      <c r="E228" s="47"/>
      <c r="G228" s="19"/>
      <c r="H228" s="19"/>
      <c r="J228" s="17"/>
      <c r="L228" s="19"/>
    </row>
    <row r="229" spans="1:12" s="8" customFormat="1" ht="24.95" customHeight="1" x14ac:dyDescent="0.25">
      <c r="A229" s="56"/>
      <c r="B229" s="51" t="s">
        <v>979</v>
      </c>
      <c r="C229" s="62" t="s">
        <v>1087</v>
      </c>
      <c r="D229" s="136"/>
      <c r="E229" s="47"/>
      <c r="G229" s="19"/>
      <c r="H229" s="19"/>
      <c r="J229" s="17"/>
      <c r="L229" s="19"/>
    </row>
    <row r="230" spans="1:12" s="8" customFormat="1" ht="24.95" customHeight="1" x14ac:dyDescent="0.25">
      <c r="A230" s="56"/>
      <c r="B230" s="51" t="s">
        <v>282</v>
      </c>
      <c r="C230" s="62" t="s">
        <v>1073</v>
      </c>
      <c r="D230" s="136">
        <v>10363200</v>
      </c>
      <c r="E230" s="47"/>
      <c r="G230" s="19"/>
      <c r="H230" s="19"/>
      <c r="J230" s="17"/>
      <c r="L230" s="19"/>
    </row>
    <row r="231" spans="1:12" s="8" customFormat="1" ht="24.95" customHeight="1" x14ac:dyDescent="0.25">
      <c r="A231" s="56"/>
      <c r="B231" s="51" t="s">
        <v>980</v>
      </c>
      <c r="C231" s="62" t="s">
        <v>1074</v>
      </c>
      <c r="D231" s="136"/>
      <c r="E231" s="47"/>
      <c r="G231" s="19"/>
      <c r="H231" s="19"/>
      <c r="J231" s="17"/>
      <c r="L231" s="19"/>
    </row>
    <row r="232" spans="1:12" s="8" customFormat="1" ht="24.95" customHeight="1" x14ac:dyDescent="0.25">
      <c r="A232" s="56"/>
      <c r="B232" s="50" t="s">
        <v>283</v>
      </c>
      <c r="C232" s="60" t="s">
        <v>1070</v>
      </c>
      <c r="D232" s="136"/>
      <c r="E232" s="47"/>
      <c r="G232" s="19"/>
      <c r="H232" s="19"/>
      <c r="J232" s="17"/>
      <c r="L232" s="19"/>
    </row>
    <row r="233" spans="1:12" s="8" customFormat="1" ht="24.95" customHeight="1" x14ac:dyDescent="0.25">
      <c r="A233" s="56"/>
      <c r="B233" s="51" t="s">
        <v>981</v>
      </c>
      <c r="C233" s="62" t="s">
        <v>1078</v>
      </c>
      <c r="D233" s="136"/>
      <c r="E233" s="47"/>
      <c r="G233" s="19"/>
      <c r="H233" s="19"/>
      <c r="J233" s="17"/>
      <c r="L233" s="19"/>
    </row>
    <row r="234" spans="1:12" s="10" customFormat="1" ht="24.95" customHeight="1" x14ac:dyDescent="0.25">
      <c r="A234" s="52"/>
      <c r="B234" s="53" t="s">
        <v>284</v>
      </c>
      <c r="C234" s="61" t="s">
        <v>285</v>
      </c>
      <c r="D234" s="142">
        <f>SUM(D235:D239)</f>
        <v>48924600</v>
      </c>
      <c r="E234" s="47"/>
      <c r="F234" s="18"/>
      <c r="G234" s="19"/>
      <c r="H234" s="19"/>
      <c r="J234" s="17"/>
      <c r="L234" s="19"/>
    </row>
    <row r="235" spans="1:12" s="10" customFormat="1" ht="24.95" customHeight="1" x14ac:dyDescent="0.25">
      <c r="A235" s="52" t="s">
        <v>16</v>
      </c>
      <c r="B235" s="50" t="s">
        <v>286</v>
      </c>
      <c r="C235" s="60" t="s">
        <v>287</v>
      </c>
      <c r="D235" s="136"/>
      <c r="E235" s="47"/>
      <c r="F235" s="8"/>
      <c r="G235" s="19"/>
      <c r="H235" s="19"/>
      <c r="J235" s="17"/>
      <c r="L235" s="19"/>
    </row>
    <row r="236" spans="1:12" s="10" customFormat="1" ht="24.95" customHeight="1" x14ac:dyDescent="0.25">
      <c r="A236" s="11"/>
      <c r="B236" s="50" t="s">
        <v>288</v>
      </c>
      <c r="C236" s="60" t="s">
        <v>289</v>
      </c>
      <c r="D236" s="136"/>
      <c r="E236" s="47"/>
      <c r="F236" s="8"/>
      <c r="G236" s="19"/>
      <c r="H236" s="19"/>
      <c r="J236" s="17"/>
      <c r="L236" s="19"/>
    </row>
    <row r="237" spans="1:12" s="10" customFormat="1" ht="24.95" customHeight="1" x14ac:dyDescent="0.25">
      <c r="A237" s="11" t="s">
        <v>14</v>
      </c>
      <c r="B237" s="50" t="s">
        <v>290</v>
      </c>
      <c r="C237" s="60" t="s">
        <v>1142</v>
      </c>
      <c r="D237" s="136"/>
      <c r="E237" s="47"/>
      <c r="F237" s="8"/>
      <c r="G237" s="19"/>
      <c r="H237" s="19"/>
      <c r="J237" s="17"/>
      <c r="L237" s="19"/>
    </row>
    <row r="238" spans="1:12" s="10" customFormat="1" ht="24.95" customHeight="1" x14ac:dyDescent="0.25">
      <c r="A238" s="11"/>
      <c r="B238" s="50" t="s">
        <v>291</v>
      </c>
      <c r="C238" s="60" t="s">
        <v>292</v>
      </c>
      <c r="D238" s="136">
        <v>48172600</v>
      </c>
      <c r="E238" s="47"/>
      <c r="F238" s="8"/>
      <c r="G238" s="19"/>
      <c r="H238" s="19"/>
      <c r="J238" s="17"/>
      <c r="L238" s="19"/>
    </row>
    <row r="239" spans="1:12" s="10" customFormat="1" ht="24.95" customHeight="1" x14ac:dyDescent="0.25">
      <c r="A239" s="11"/>
      <c r="B239" s="50" t="s">
        <v>293</v>
      </c>
      <c r="C239" s="60" t="s">
        <v>294</v>
      </c>
      <c r="D239" s="136">
        <v>752000</v>
      </c>
      <c r="E239" s="47"/>
      <c r="F239" s="8"/>
      <c r="G239" s="19"/>
      <c r="H239" s="19"/>
      <c r="J239" s="17"/>
      <c r="L239" s="19"/>
    </row>
    <row r="240" spans="1:12" s="10" customFormat="1" ht="24.95" customHeight="1" x14ac:dyDescent="0.25">
      <c r="A240" s="52"/>
      <c r="B240" s="53" t="s">
        <v>295</v>
      </c>
      <c r="C240" s="61" t="s">
        <v>296</v>
      </c>
      <c r="D240" s="142">
        <f>SUM(D241:D244)</f>
        <v>8548742</v>
      </c>
      <c r="E240" s="47"/>
      <c r="F240" s="18"/>
      <c r="G240" s="19"/>
      <c r="H240" s="19"/>
      <c r="J240" s="17"/>
      <c r="L240" s="19"/>
    </row>
    <row r="241" spans="1:12" s="10" customFormat="1" ht="24.95" customHeight="1" x14ac:dyDescent="0.25">
      <c r="A241" s="52" t="s">
        <v>16</v>
      </c>
      <c r="B241" s="50" t="s">
        <v>297</v>
      </c>
      <c r="C241" s="60" t="s">
        <v>298</v>
      </c>
      <c r="D241" s="136"/>
      <c r="E241" s="47"/>
      <c r="F241" s="8"/>
      <c r="G241" s="19"/>
      <c r="H241" s="19"/>
      <c r="J241" s="17"/>
      <c r="L241" s="19"/>
    </row>
    <row r="242" spans="1:12" s="10" customFormat="1" ht="24.95" customHeight="1" x14ac:dyDescent="0.25">
      <c r="A242" s="52"/>
      <c r="B242" s="50" t="s">
        <v>299</v>
      </c>
      <c r="C242" s="60" t="s">
        <v>300</v>
      </c>
      <c r="D242" s="136"/>
      <c r="E242" s="47"/>
      <c r="F242" s="8"/>
      <c r="G242" s="19"/>
      <c r="H242" s="19"/>
      <c r="J242" s="17"/>
      <c r="L242" s="19"/>
    </row>
    <row r="243" spans="1:12" s="8" customFormat="1" ht="24.95" customHeight="1" x14ac:dyDescent="0.25">
      <c r="A243" s="56" t="s">
        <v>15</v>
      </c>
      <c r="B243" s="50" t="s">
        <v>301</v>
      </c>
      <c r="C243" s="60" t="s">
        <v>302</v>
      </c>
      <c r="D243" s="136"/>
      <c r="E243" s="47"/>
      <c r="G243" s="19"/>
      <c r="H243" s="19"/>
      <c r="J243" s="17"/>
      <c r="L243" s="19"/>
    </row>
    <row r="244" spans="1:12" s="8" customFormat="1" ht="24.95" customHeight="1" x14ac:dyDescent="0.25">
      <c r="A244" s="56"/>
      <c r="B244" s="50" t="s">
        <v>303</v>
      </c>
      <c r="C244" s="60" t="s">
        <v>304</v>
      </c>
      <c r="D244" s="136">
        <v>8548742</v>
      </c>
      <c r="E244" s="47"/>
      <c r="G244" s="19"/>
      <c r="H244" s="19"/>
      <c r="J244" s="17"/>
      <c r="L244" s="19"/>
    </row>
    <row r="245" spans="1:12" s="8" customFormat="1" ht="24.95" customHeight="1" x14ac:dyDescent="0.25">
      <c r="A245" s="56"/>
      <c r="B245" s="53" t="s">
        <v>305</v>
      </c>
      <c r="C245" s="61" t="s">
        <v>306</v>
      </c>
      <c r="D245" s="142">
        <f>SUM(D246:D249)</f>
        <v>16006000</v>
      </c>
      <c r="E245" s="47"/>
      <c r="F245" s="18"/>
      <c r="G245" s="19"/>
      <c r="H245" s="19"/>
      <c r="J245" s="17"/>
      <c r="L245" s="19"/>
    </row>
    <row r="246" spans="1:12" s="8" customFormat="1" ht="24.95" customHeight="1" x14ac:dyDescent="0.25">
      <c r="A246" s="56" t="s">
        <v>16</v>
      </c>
      <c r="B246" s="50" t="s">
        <v>307</v>
      </c>
      <c r="C246" s="60" t="s">
        <v>308</v>
      </c>
      <c r="D246" s="136"/>
      <c r="E246" s="47"/>
      <c r="G246" s="19"/>
      <c r="H246" s="19"/>
      <c r="J246" s="17"/>
      <c r="L246" s="19"/>
    </row>
    <row r="247" spans="1:12" s="8" customFormat="1" ht="24.95" customHeight="1" x14ac:dyDescent="0.25">
      <c r="A247" s="56"/>
      <c r="B247" s="50" t="s">
        <v>309</v>
      </c>
      <c r="C247" s="60" t="s">
        <v>310</v>
      </c>
      <c r="D247" s="136"/>
      <c r="E247" s="47"/>
      <c r="G247" s="19"/>
      <c r="H247" s="19"/>
      <c r="J247" s="17"/>
      <c r="L247" s="19"/>
    </row>
    <row r="248" spans="1:12" s="8" customFormat="1" ht="24.95" customHeight="1" x14ac:dyDescent="0.25">
      <c r="A248" s="56" t="s">
        <v>15</v>
      </c>
      <c r="B248" s="50" t="s">
        <v>311</v>
      </c>
      <c r="C248" s="60" t="s">
        <v>312</v>
      </c>
      <c r="D248" s="136"/>
      <c r="E248" s="47"/>
      <c r="G248" s="19"/>
      <c r="H248" s="19"/>
      <c r="J248" s="17"/>
      <c r="L248" s="19"/>
    </row>
    <row r="249" spans="1:12" s="8" customFormat="1" ht="24.95" customHeight="1" x14ac:dyDescent="0.25">
      <c r="A249" s="56"/>
      <c r="B249" s="50" t="s">
        <v>313</v>
      </c>
      <c r="C249" s="60" t="s">
        <v>314</v>
      </c>
      <c r="D249" s="136">
        <v>16006000</v>
      </c>
      <c r="E249" s="47"/>
      <c r="G249" s="19"/>
      <c r="H249" s="19"/>
      <c r="J249" s="17"/>
      <c r="L249" s="19"/>
    </row>
    <row r="250" spans="1:12" s="8" customFormat="1" ht="24.95" customHeight="1" x14ac:dyDescent="0.25">
      <c r="A250" s="56"/>
      <c r="B250" s="53" t="s">
        <v>315</v>
      </c>
      <c r="C250" s="61" t="s">
        <v>316</v>
      </c>
      <c r="D250" s="142">
        <f>SUM(D251:D254,D259)</f>
        <v>255698430</v>
      </c>
      <c r="E250" s="47"/>
      <c r="F250" s="18"/>
      <c r="G250" s="19"/>
      <c r="H250" s="19"/>
      <c r="J250" s="17"/>
      <c r="L250" s="19"/>
    </row>
    <row r="251" spans="1:12" s="8" customFormat="1" ht="24.95" customHeight="1" x14ac:dyDescent="0.25">
      <c r="A251" s="56" t="s">
        <v>16</v>
      </c>
      <c r="B251" s="50" t="s">
        <v>317</v>
      </c>
      <c r="C251" s="60" t="s">
        <v>318</v>
      </c>
      <c r="D251" s="136">
        <v>190343612</v>
      </c>
      <c r="E251" s="47"/>
      <c r="G251" s="19"/>
      <c r="H251" s="19"/>
      <c r="J251" s="17"/>
      <c r="L251" s="19"/>
    </row>
    <row r="252" spans="1:12" s="8" customFormat="1" ht="24.95" customHeight="1" x14ac:dyDescent="0.25">
      <c r="A252" s="56"/>
      <c r="B252" s="50" t="s">
        <v>319</v>
      </c>
      <c r="C252" s="60" t="s">
        <v>320</v>
      </c>
      <c r="D252" s="136"/>
      <c r="E252" s="47"/>
      <c r="G252" s="19"/>
      <c r="H252" s="19"/>
      <c r="J252" s="17"/>
      <c r="L252" s="19"/>
    </row>
    <row r="253" spans="1:12" s="8" customFormat="1" ht="24.95" customHeight="1" x14ac:dyDescent="0.25">
      <c r="A253" s="56" t="s">
        <v>15</v>
      </c>
      <c r="B253" s="50" t="s">
        <v>321</v>
      </c>
      <c r="C253" s="60" t="s">
        <v>322</v>
      </c>
      <c r="D253" s="136">
        <v>56946818</v>
      </c>
      <c r="E253" s="47"/>
      <c r="G253" s="19"/>
      <c r="H253" s="19"/>
      <c r="J253" s="17"/>
      <c r="L253" s="19"/>
    </row>
    <row r="254" spans="1:12" s="8" customFormat="1" ht="24.95" customHeight="1" x14ac:dyDescent="0.25">
      <c r="A254" s="56"/>
      <c r="B254" s="50" t="s">
        <v>323</v>
      </c>
      <c r="C254" s="60" t="s">
        <v>324</v>
      </c>
      <c r="D254" s="136">
        <f>SUM(D255:D258)</f>
        <v>5758000</v>
      </c>
      <c r="E254" s="47"/>
      <c r="F254" s="18"/>
      <c r="G254" s="19"/>
      <c r="H254" s="19"/>
      <c r="J254" s="17"/>
      <c r="L254" s="19"/>
    </row>
    <row r="255" spans="1:12" s="8" customFormat="1" ht="24.95" customHeight="1" x14ac:dyDescent="0.25">
      <c r="A255" s="56"/>
      <c r="B255" s="51" t="s">
        <v>325</v>
      </c>
      <c r="C255" s="62" t="s">
        <v>326</v>
      </c>
      <c r="D255" s="136"/>
      <c r="E255" s="47"/>
      <c r="G255" s="19"/>
      <c r="H255" s="19"/>
      <c r="J255" s="17"/>
      <c r="L255" s="19"/>
    </row>
    <row r="256" spans="1:12" s="8" customFormat="1" ht="24.95" customHeight="1" x14ac:dyDescent="0.25">
      <c r="A256" s="56"/>
      <c r="B256" s="51" t="s">
        <v>327</v>
      </c>
      <c r="C256" s="62" t="s">
        <v>328</v>
      </c>
      <c r="D256" s="136"/>
      <c r="E256" s="47"/>
      <c r="G256" s="19"/>
      <c r="H256" s="19"/>
      <c r="J256" s="17"/>
      <c r="L256" s="19"/>
    </row>
    <row r="257" spans="1:12" s="8" customFormat="1" ht="24.95" customHeight="1" x14ac:dyDescent="0.25">
      <c r="A257" s="56"/>
      <c r="B257" s="51" t="s">
        <v>329</v>
      </c>
      <c r="C257" s="62" t="s">
        <v>330</v>
      </c>
      <c r="D257" s="136"/>
      <c r="E257" s="47"/>
      <c r="G257" s="19"/>
      <c r="H257" s="19"/>
      <c r="J257" s="17"/>
      <c r="L257" s="19"/>
    </row>
    <row r="258" spans="1:12" s="8" customFormat="1" ht="24.95" customHeight="1" x14ac:dyDescent="0.25">
      <c r="A258" s="56"/>
      <c r="B258" s="51" t="s">
        <v>331</v>
      </c>
      <c r="C258" s="62" t="s">
        <v>332</v>
      </c>
      <c r="D258" s="136">
        <v>5758000</v>
      </c>
      <c r="E258" s="47"/>
      <c r="G258" s="19"/>
      <c r="H258" s="19"/>
      <c r="J258" s="17"/>
      <c r="L258" s="19"/>
    </row>
    <row r="259" spans="1:12" s="8" customFormat="1" ht="24.95" customHeight="1" x14ac:dyDescent="0.25">
      <c r="A259" s="56"/>
      <c r="B259" s="50" t="s">
        <v>333</v>
      </c>
      <c r="C259" s="60" t="s">
        <v>334</v>
      </c>
      <c r="D259" s="136">
        <v>2650000</v>
      </c>
      <c r="E259" s="47"/>
      <c r="G259" s="19"/>
      <c r="H259" s="19"/>
      <c r="J259" s="17"/>
      <c r="L259" s="19"/>
    </row>
    <row r="260" spans="1:12" s="8" customFormat="1" ht="24.95" customHeight="1" x14ac:dyDescent="0.25">
      <c r="A260" s="56"/>
      <c r="B260" s="53" t="s">
        <v>335</v>
      </c>
      <c r="C260" s="61" t="s">
        <v>336</v>
      </c>
      <c r="D260" s="142">
        <f>SUM(D261:D265)</f>
        <v>19235000</v>
      </c>
      <c r="E260" s="47"/>
      <c r="F260" s="18"/>
      <c r="G260" s="19"/>
      <c r="H260" s="19"/>
      <c r="J260" s="17"/>
      <c r="L260" s="19"/>
    </row>
    <row r="261" spans="1:12" s="8" customFormat="1" ht="24.95" customHeight="1" x14ac:dyDescent="0.25">
      <c r="A261" s="56" t="s">
        <v>16</v>
      </c>
      <c r="B261" s="50" t="s">
        <v>337</v>
      </c>
      <c r="C261" s="60" t="s">
        <v>338</v>
      </c>
      <c r="D261" s="136"/>
      <c r="E261" s="47"/>
      <c r="G261" s="19"/>
      <c r="H261" s="19"/>
      <c r="J261" s="17"/>
      <c r="L261" s="19"/>
    </row>
    <row r="262" spans="1:12" s="10" customFormat="1" ht="24.95" customHeight="1" x14ac:dyDescent="0.25">
      <c r="A262" s="52"/>
      <c r="B262" s="50" t="s">
        <v>339</v>
      </c>
      <c r="C262" s="60" t="s">
        <v>340</v>
      </c>
      <c r="D262" s="136"/>
      <c r="E262" s="47"/>
      <c r="F262" s="8"/>
      <c r="G262" s="19"/>
      <c r="H262" s="19"/>
      <c r="J262" s="17"/>
      <c r="L262" s="19"/>
    </row>
    <row r="263" spans="1:12" s="10" customFormat="1" ht="24.95" customHeight="1" x14ac:dyDescent="0.25">
      <c r="A263" s="52" t="s">
        <v>14</v>
      </c>
      <c r="B263" s="50" t="s">
        <v>341</v>
      </c>
      <c r="C263" s="60" t="s">
        <v>342</v>
      </c>
      <c r="D263" s="136"/>
      <c r="E263" s="47"/>
      <c r="F263" s="8"/>
      <c r="G263" s="19"/>
      <c r="H263" s="19"/>
      <c r="J263" s="17"/>
      <c r="L263" s="19"/>
    </row>
    <row r="264" spans="1:12" s="10" customFormat="1" ht="24.95" customHeight="1" x14ac:dyDescent="0.25">
      <c r="A264" s="52"/>
      <c r="B264" s="50" t="s">
        <v>343</v>
      </c>
      <c r="C264" s="60" t="s">
        <v>1143</v>
      </c>
      <c r="D264" s="136">
        <v>16568000</v>
      </c>
      <c r="E264" s="47"/>
      <c r="F264" s="8"/>
      <c r="G264" s="19"/>
      <c r="H264" s="19"/>
      <c r="J264" s="17"/>
      <c r="L264" s="19"/>
    </row>
    <row r="265" spans="1:12" s="10" customFormat="1" ht="24.95" customHeight="1" x14ac:dyDescent="0.25">
      <c r="A265" s="11"/>
      <c r="B265" s="50" t="s">
        <v>344</v>
      </c>
      <c r="C265" s="60" t="s">
        <v>345</v>
      </c>
      <c r="D265" s="136">
        <v>2667000</v>
      </c>
      <c r="E265" s="47"/>
      <c r="F265" s="8"/>
      <c r="G265" s="19"/>
      <c r="H265" s="19"/>
      <c r="J265" s="17"/>
      <c r="L265" s="19"/>
    </row>
    <row r="266" spans="1:12" s="10" customFormat="1" ht="24.95" customHeight="1" x14ac:dyDescent="0.25">
      <c r="A266" s="52"/>
      <c r="B266" s="53" t="s">
        <v>346</v>
      </c>
      <c r="C266" s="61" t="s">
        <v>347</v>
      </c>
      <c r="D266" s="142">
        <f>SUM(D267:D272)</f>
        <v>83901761</v>
      </c>
      <c r="E266" s="47"/>
      <c r="F266" s="18"/>
      <c r="G266" s="19"/>
      <c r="H266" s="19"/>
      <c r="J266" s="17"/>
      <c r="L266" s="19"/>
    </row>
    <row r="267" spans="1:12" s="10" customFormat="1" ht="24.95" customHeight="1" x14ac:dyDescent="0.25">
      <c r="A267" s="52" t="s">
        <v>16</v>
      </c>
      <c r="B267" s="50" t="s">
        <v>348</v>
      </c>
      <c r="C267" s="60" t="s">
        <v>349</v>
      </c>
      <c r="D267" s="136">
        <v>76260953</v>
      </c>
      <c r="E267" s="47"/>
      <c r="F267" s="8"/>
      <c r="G267" s="19"/>
      <c r="H267" s="19"/>
      <c r="J267" s="17"/>
      <c r="L267" s="19"/>
    </row>
    <row r="268" spans="1:12" s="10" customFormat="1" ht="24.95" customHeight="1" x14ac:dyDescent="0.25">
      <c r="A268" s="52"/>
      <c r="B268" s="50" t="s">
        <v>350</v>
      </c>
      <c r="C268" s="60" t="s">
        <v>351</v>
      </c>
      <c r="D268" s="136"/>
      <c r="E268" s="47"/>
      <c r="F268" s="8"/>
      <c r="G268" s="19"/>
      <c r="H268" s="19"/>
      <c r="J268" s="17"/>
      <c r="L268" s="19"/>
    </row>
    <row r="269" spans="1:12" s="10" customFormat="1" ht="24.95" customHeight="1" x14ac:dyDescent="0.25">
      <c r="A269" s="52" t="s">
        <v>15</v>
      </c>
      <c r="B269" s="50" t="s">
        <v>352</v>
      </c>
      <c r="C269" s="60" t="s">
        <v>353</v>
      </c>
      <c r="D269" s="136">
        <v>3640808</v>
      </c>
      <c r="E269" s="47"/>
      <c r="F269" s="8"/>
      <c r="G269" s="19"/>
      <c r="H269" s="19"/>
      <c r="J269" s="17"/>
      <c r="L269" s="19"/>
    </row>
    <row r="270" spans="1:12" s="10" customFormat="1" ht="24.95" customHeight="1" x14ac:dyDescent="0.25">
      <c r="A270" s="52"/>
      <c r="B270" s="50" t="s">
        <v>354</v>
      </c>
      <c r="C270" s="60" t="s">
        <v>1144</v>
      </c>
      <c r="D270" s="136">
        <v>4000000</v>
      </c>
      <c r="E270" s="47"/>
      <c r="F270" s="8"/>
      <c r="G270" s="19"/>
      <c r="H270" s="19"/>
      <c r="J270" s="17"/>
      <c r="L270" s="19"/>
    </row>
    <row r="271" spans="1:12" s="10" customFormat="1" ht="24.95" customHeight="1" x14ac:dyDescent="0.25">
      <c r="A271" s="11"/>
      <c r="B271" s="50" t="s">
        <v>355</v>
      </c>
      <c r="C271" s="60" t="s">
        <v>356</v>
      </c>
      <c r="D271" s="136"/>
      <c r="E271" s="47"/>
      <c r="F271" s="8"/>
      <c r="G271" s="19"/>
      <c r="H271" s="19"/>
      <c r="J271" s="17"/>
      <c r="L271" s="19"/>
    </row>
    <row r="272" spans="1:12" s="10" customFormat="1" ht="24.95" customHeight="1" x14ac:dyDescent="0.25">
      <c r="A272" s="52"/>
      <c r="B272" s="50" t="s">
        <v>357</v>
      </c>
      <c r="C272" s="60" t="s">
        <v>358</v>
      </c>
      <c r="D272" s="136"/>
      <c r="E272" s="47"/>
      <c r="F272" s="8"/>
      <c r="G272" s="19"/>
      <c r="H272" s="19"/>
      <c r="J272" s="17"/>
      <c r="L272" s="19"/>
    </row>
    <row r="273" spans="1:12" s="10" customFormat="1" ht="24.95" customHeight="1" x14ac:dyDescent="0.25">
      <c r="A273" s="52"/>
      <c r="B273" s="53" t="s">
        <v>359</v>
      </c>
      <c r="C273" s="61" t="s">
        <v>360</v>
      </c>
      <c r="D273" s="142">
        <f>SUM(D274:D278)</f>
        <v>654940</v>
      </c>
      <c r="E273" s="47"/>
      <c r="F273" s="18"/>
      <c r="G273" s="19"/>
      <c r="H273" s="19"/>
      <c r="J273" s="17"/>
      <c r="L273" s="19"/>
    </row>
    <row r="274" spans="1:12" s="10" customFormat="1" ht="24.95" customHeight="1" x14ac:dyDescent="0.25">
      <c r="A274" s="52" t="s">
        <v>16</v>
      </c>
      <c r="B274" s="50" t="s">
        <v>361</v>
      </c>
      <c r="C274" s="60" t="s">
        <v>362</v>
      </c>
      <c r="D274" s="136"/>
      <c r="E274" s="47"/>
      <c r="F274" s="8"/>
      <c r="G274" s="19"/>
      <c r="H274" s="19"/>
      <c r="J274" s="17"/>
      <c r="L274" s="19"/>
    </row>
    <row r="275" spans="1:12" s="10" customFormat="1" ht="24.95" customHeight="1" x14ac:dyDescent="0.25">
      <c r="A275" s="52"/>
      <c r="B275" s="50" t="s">
        <v>363</v>
      </c>
      <c r="C275" s="60" t="s">
        <v>364</v>
      </c>
      <c r="D275" s="136"/>
      <c r="E275" s="47"/>
      <c r="F275" s="8"/>
      <c r="G275" s="19"/>
      <c r="H275" s="19"/>
      <c r="J275" s="17"/>
      <c r="L275" s="19"/>
    </row>
    <row r="276" spans="1:12" s="10" customFormat="1" ht="24.95" customHeight="1" x14ac:dyDescent="0.25">
      <c r="A276" s="52" t="s">
        <v>15</v>
      </c>
      <c r="B276" s="50" t="s">
        <v>365</v>
      </c>
      <c r="C276" s="60" t="s">
        <v>366</v>
      </c>
      <c r="D276" s="136">
        <v>604940</v>
      </c>
      <c r="E276" s="47"/>
      <c r="F276" s="8"/>
      <c r="G276" s="19"/>
      <c r="H276" s="19"/>
      <c r="J276" s="17"/>
      <c r="L276" s="19"/>
    </row>
    <row r="277" spans="1:12" s="10" customFormat="1" ht="24.95" customHeight="1" x14ac:dyDescent="0.25">
      <c r="A277" s="52"/>
      <c r="B277" s="50" t="s">
        <v>367</v>
      </c>
      <c r="C277" s="60" t="s">
        <v>368</v>
      </c>
      <c r="D277" s="136">
        <v>50000</v>
      </c>
      <c r="E277" s="47"/>
      <c r="F277" s="8"/>
      <c r="G277" s="19"/>
      <c r="H277" s="19"/>
      <c r="J277" s="17"/>
      <c r="L277" s="19"/>
    </row>
    <row r="278" spans="1:12" s="10" customFormat="1" ht="24.95" customHeight="1" x14ac:dyDescent="0.25">
      <c r="A278" s="52"/>
      <c r="B278" s="50" t="s">
        <v>369</v>
      </c>
      <c r="C278" s="60" t="s">
        <v>370</v>
      </c>
      <c r="D278" s="136"/>
      <c r="E278" s="47"/>
      <c r="F278" s="8"/>
      <c r="G278" s="19"/>
      <c r="H278" s="19"/>
      <c r="J278" s="17"/>
      <c r="L278" s="19"/>
    </row>
    <row r="279" spans="1:12" s="10" customFormat="1" ht="24.95" customHeight="1" x14ac:dyDescent="0.25">
      <c r="A279" s="52"/>
      <c r="B279" s="53" t="s">
        <v>371</v>
      </c>
      <c r="C279" s="61" t="s">
        <v>372</v>
      </c>
      <c r="D279" s="142">
        <f>SUM(D280:D283)</f>
        <v>9651632</v>
      </c>
      <c r="E279" s="47"/>
      <c r="F279" s="18"/>
      <c r="G279" s="19"/>
      <c r="H279" s="19"/>
      <c r="J279" s="17"/>
      <c r="L279" s="19"/>
    </row>
    <row r="280" spans="1:12" s="10" customFormat="1" ht="24.95" customHeight="1" x14ac:dyDescent="0.25">
      <c r="A280" s="52" t="s">
        <v>16</v>
      </c>
      <c r="B280" s="50" t="s">
        <v>373</v>
      </c>
      <c r="C280" s="60" t="s">
        <v>374</v>
      </c>
      <c r="D280" s="136"/>
      <c r="E280" s="47"/>
      <c r="F280" s="8"/>
      <c r="G280" s="19"/>
      <c r="H280" s="19"/>
      <c r="J280" s="17"/>
      <c r="L280" s="19"/>
    </row>
    <row r="281" spans="1:12" s="10" customFormat="1" ht="24.95" customHeight="1" x14ac:dyDescent="0.25">
      <c r="A281" s="52"/>
      <c r="B281" s="50" t="s">
        <v>375</v>
      </c>
      <c r="C281" s="60" t="s">
        <v>376</v>
      </c>
      <c r="D281" s="136"/>
      <c r="E281" s="47"/>
      <c r="F281" s="8"/>
      <c r="G281" s="19"/>
      <c r="H281" s="19"/>
      <c r="J281" s="17"/>
      <c r="L281" s="19"/>
    </row>
    <row r="282" spans="1:12" s="10" customFormat="1" ht="24.95" customHeight="1" x14ac:dyDescent="0.25">
      <c r="A282" s="52" t="s">
        <v>15</v>
      </c>
      <c r="B282" s="50" t="s">
        <v>377</v>
      </c>
      <c r="C282" s="60" t="s">
        <v>378</v>
      </c>
      <c r="D282" s="136">
        <v>1301632</v>
      </c>
      <c r="E282" s="47"/>
      <c r="F282" s="8"/>
      <c r="G282" s="19"/>
      <c r="H282" s="19"/>
      <c r="J282" s="17"/>
      <c r="L282" s="19"/>
    </row>
    <row r="283" spans="1:12" s="10" customFormat="1" ht="24.95" customHeight="1" x14ac:dyDescent="0.25">
      <c r="A283" s="52"/>
      <c r="B283" s="50" t="s">
        <v>379</v>
      </c>
      <c r="C283" s="60" t="s">
        <v>380</v>
      </c>
      <c r="D283" s="136">
        <v>8350000</v>
      </c>
      <c r="E283" s="47"/>
      <c r="F283" s="8"/>
      <c r="G283" s="19"/>
      <c r="H283" s="19"/>
      <c r="J283" s="17"/>
      <c r="L283" s="19"/>
    </row>
    <row r="284" spans="1:12" s="10" customFormat="1" ht="24.95" customHeight="1" x14ac:dyDescent="0.25">
      <c r="A284" s="52"/>
      <c r="B284" s="53" t="s">
        <v>381</v>
      </c>
      <c r="C284" s="61" t="s">
        <v>382</v>
      </c>
      <c r="D284" s="142">
        <f>+D285+D288+D290+D291+D292+D289</f>
        <v>60116050</v>
      </c>
      <c r="E284" s="47"/>
      <c r="F284" s="18"/>
      <c r="G284" s="19"/>
      <c r="H284" s="19"/>
      <c r="J284" s="17"/>
      <c r="L284" s="19"/>
    </row>
    <row r="285" spans="1:12" s="10" customFormat="1" ht="24.95" customHeight="1" x14ac:dyDescent="0.25">
      <c r="A285" s="52" t="s">
        <v>16</v>
      </c>
      <c r="B285" s="50" t="s">
        <v>383</v>
      </c>
      <c r="C285" s="60" t="s">
        <v>384</v>
      </c>
      <c r="D285" s="136">
        <f>+D286+D287</f>
        <v>0</v>
      </c>
      <c r="E285" s="47"/>
      <c r="F285" s="18"/>
      <c r="G285" s="19"/>
      <c r="H285" s="19"/>
      <c r="J285" s="17"/>
      <c r="L285" s="19"/>
    </row>
    <row r="286" spans="1:12" s="8" customFormat="1" ht="24.95" customHeight="1" x14ac:dyDescent="0.25">
      <c r="A286" s="56" t="s">
        <v>16</v>
      </c>
      <c r="B286" s="51" t="s">
        <v>965</v>
      </c>
      <c r="C286" s="62" t="s">
        <v>964</v>
      </c>
      <c r="D286" s="136"/>
      <c r="E286" s="47"/>
      <c r="G286" s="19"/>
      <c r="H286" s="19"/>
      <c r="J286" s="17"/>
      <c r="L286" s="19"/>
    </row>
    <row r="287" spans="1:12" s="8" customFormat="1" ht="24.95" customHeight="1" x14ac:dyDescent="0.25">
      <c r="A287" s="56" t="s">
        <v>16</v>
      </c>
      <c r="B287" s="51" t="s">
        <v>966</v>
      </c>
      <c r="C287" s="62" t="s">
        <v>998</v>
      </c>
      <c r="D287" s="136"/>
      <c r="E287" s="47"/>
      <c r="G287" s="19"/>
      <c r="H287" s="19"/>
      <c r="J287" s="17"/>
      <c r="L287" s="19"/>
    </row>
    <row r="288" spans="1:12" s="10" customFormat="1" ht="24.95" customHeight="1" x14ac:dyDescent="0.25">
      <c r="A288" s="52"/>
      <c r="B288" s="50" t="s">
        <v>385</v>
      </c>
      <c r="C288" s="60" t="s">
        <v>386</v>
      </c>
      <c r="D288" s="136">
        <v>2698000</v>
      </c>
      <c r="E288" s="47"/>
      <c r="F288" s="8"/>
      <c r="G288" s="19"/>
      <c r="H288" s="19"/>
      <c r="J288" s="17"/>
      <c r="L288" s="19"/>
    </row>
    <row r="289" spans="1:12" s="10" customFormat="1" ht="24.95" customHeight="1" x14ac:dyDescent="0.25">
      <c r="A289" s="52" t="s">
        <v>15</v>
      </c>
      <c r="B289" s="50" t="s">
        <v>1102</v>
      </c>
      <c r="C289" s="60" t="s">
        <v>1106</v>
      </c>
      <c r="D289" s="136"/>
      <c r="E289" s="47"/>
      <c r="F289" s="8"/>
      <c r="G289" s="19"/>
      <c r="H289" s="19"/>
      <c r="J289" s="17"/>
      <c r="L289" s="19"/>
    </row>
    <row r="290" spans="1:12" s="10" customFormat="1" ht="24.95" customHeight="1" x14ac:dyDescent="0.25">
      <c r="A290" s="52" t="s">
        <v>14</v>
      </c>
      <c r="B290" s="50" t="s">
        <v>387</v>
      </c>
      <c r="C290" s="60" t="s">
        <v>1103</v>
      </c>
      <c r="D290" s="136">
        <v>0</v>
      </c>
      <c r="E290" s="47"/>
      <c r="F290" s="8"/>
      <c r="G290" s="19"/>
      <c r="H290" s="19"/>
      <c r="J290" s="17"/>
      <c r="L290" s="19"/>
    </row>
    <row r="291" spans="1:12" s="10" customFormat="1" ht="24.95" customHeight="1" x14ac:dyDescent="0.25">
      <c r="A291" s="52"/>
      <c r="B291" s="50" t="s">
        <v>388</v>
      </c>
      <c r="C291" s="60" t="s">
        <v>1104</v>
      </c>
      <c r="D291" s="136">
        <v>56604050</v>
      </c>
      <c r="E291" s="47"/>
      <c r="F291" s="8"/>
      <c r="G291" s="19"/>
      <c r="H291" s="19"/>
      <c r="J291" s="17"/>
      <c r="L291" s="19"/>
    </row>
    <row r="292" spans="1:12" s="10" customFormat="1" ht="24.95" customHeight="1" x14ac:dyDescent="0.25">
      <c r="A292" s="52"/>
      <c r="B292" s="50" t="s">
        <v>389</v>
      </c>
      <c r="C292" s="60" t="s">
        <v>1105</v>
      </c>
      <c r="D292" s="136">
        <v>814000</v>
      </c>
      <c r="E292" s="47"/>
      <c r="F292" s="8"/>
      <c r="G292" s="19"/>
      <c r="H292" s="19"/>
      <c r="J292" s="17"/>
      <c r="L292" s="19"/>
    </row>
    <row r="293" spans="1:12" s="10" customFormat="1" ht="24.95" customHeight="1" x14ac:dyDescent="0.25">
      <c r="A293" s="11"/>
      <c r="B293" s="53" t="s">
        <v>390</v>
      </c>
      <c r="C293" s="61" t="s">
        <v>391</v>
      </c>
      <c r="D293" s="142">
        <f>SUM(D294:D300)</f>
        <v>3348000</v>
      </c>
      <c r="E293" s="47"/>
      <c r="F293" s="18"/>
      <c r="G293" s="19"/>
      <c r="H293" s="19"/>
      <c r="J293" s="17"/>
      <c r="L293" s="19"/>
    </row>
    <row r="294" spans="1:12" s="10" customFormat="1" ht="24.95" customHeight="1" x14ac:dyDescent="0.25">
      <c r="A294" s="52"/>
      <c r="B294" s="50" t="s">
        <v>392</v>
      </c>
      <c r="C294" s="60" t="s">
        <v>393</v>
      </c>
      <c r="D294" s="136"/>
      <c r="E294" s="47"/>
      <c r="F294" s="8"/>
      <c r="G294" s="19"/>
      <c r="H294" s="19"/>
      <c r="J294" s="17"/>
      <c r="L294" s="19"/>
    </row>
    <row r="295" spans="1:12" s="10" customFormat="1" ht="24.95" customHeight="1" x14ac:dyDescent="0.25">
      <c r="A295" s="52"/>
      <c r="B295" s="50" t="s">
        <v>394</v>
      </c>
      <c r="C295" s="60" t="s">
        <v>395</v>
      </c>
      <c r="D295" s="136"/>
      <c r="E295" s="47"/>
      <c r="F295" s="8"/>
      <c r="G295" s="19"/>
      <c r="H295" s="19"/>
      <c r="J295" s="17"/>
      <c r="L295" s="19"/>
    </row>
    <row r="296" spans="1:12" s="10" customFormat="1" ht="24.95" customHeight="1" x14ac:dyDescent="0.25">
      <c r="A296" s="52"/>
      <c r="B296" s="50" t="s">
        <v>396</v>
      </c>
      <c r="C296" s="60" t="s">
        <v>397</v>
      </c>
      <c r="D296" s="136">
        <v>3188000</v>
      </c>
      <c r="E296" s="47"/>
      <c r="F296" s="8"/>
      <c r="G296" s="19"/>
      <c r="H296" s="19"/>
      <c r="J296" s="17"/>
      <c r="L296" s="19"/>
    </row>
    <row r="297" spans="1:12" s="10" customFormat="1" ht="24.95" customHeight="1" x14ac:dyDescent="0.25">
      <c r="A297" s="52"/>
      <c r="B297" s="50" t="s">
        <v>398</v>
      </c>
      <c r="C297" s="60" t="s">
        <v>399</v>
      </c>
      <c r="D297" s="136">
        <v>160000</v>
      </c>
      <c r="E297" s="47"/>
      <c r="F297" s="8"/>
      <c r="G297" s="19"/>
      <c r="H297" s="19"/>
      <c r="J297" s="17"/>
      <c r="L297" s="19"/>
    </row>
    <row r="298" spans="1:12" s="10" customFormat="1" ht="24.95" customHeight="1" x14ac:dyDescent="0.25">
      <c r="A298" s="52" t="s">
        <v>16</v>
      </c>
      <c r="B298" s="50" t="s">
        <v>400</v>
      </c>
      <c r="C298" s="60" t="s">
        <v>401</v>
      </c>
      <c r="D298" s="136"/>
      <c r="E298" s="47"/>
      <c r="F298" s="8"/>
      <c r="G298" s="19"/>
      <c r="H298" s="19"/>
      <c r="J298" s="17"/>
      <c r="L298" s="19"/>
    </row>
    <row r="299" spans="1:12" s="10" customFormat="1" ht="24.95" customHeight="1" x14ac:dyDescent="0.25">
      <c r="A299" s="52"/>
      <c r="B299" s="50" t="s">
        <v>402</v>
      </c>
      <c r="C299" s="60" t="s">
        <v>403</v>
      </c>
      <c r="D299" s="136"/>
      <c r="E299" s="47"/>
      <c r="F299" s="8"/>
      <c r="G299" s="19"/>
      <c r="H299" s="19"/>
      <c r="J299" s="17"/>
      <c r="L299" s="19"/>
    </row>
    <row r="300" spans="1:12" s="10" customFormat="1" ht="24.95" customHeight="1" x14ac:dyDescent="0.25">
      <c r="A300" s="52" t="s">
        <v>16</v>
      </c>
      <c r="B300" s="50" t="s">
        <v>404</v>
      </c>
      <c r="C300" s="60" t="s">
        <v>405</v>
      </c>
      <c r="D300" s="136"/>
      <c r="E300" s="47"/>
      <c r="F300" s="8"/>
      <c r="G300" s="19"/>
      <c r="H300" s="19"/>
      <c r="J300" s="17"/>
      <c r="L300" s="19"/>
    </row>
    <row r="301" spans="1:12" s="10" customFormat="1" ht="24.95" customHeight="1" x14ac:dyDescent="0.25">
      <c r="A301" s="52"/>
      <c r="B301" s="53" t="s">
        <v>406</v>
      </c>
      <c r="C301" s="61" t="s">
        <v>407</v>
      </c>
      <c r="D301" s="142">
        <f>SUM(D302:D308)</f>
        <v>2066868</v>
      </c>
      <c r="E301" s="47"/>
      <c r="F301" s="18"/>
      <c r="G301" s="19"/>
      <c r="H301" s="19"/>
      <c r="J301" s="17"/>
      <c r="L301" s="19"/>
    </row>
    <row r="302" spans="1:12" s="10" customFormat="1" ht="24.95" customHeight="1" x14ac:dyDescent="0.25">
      <c r="A302" s="11"/>
      <c r="B302" s="50" t="s">
        <v>408</v>
      </c>
      <c r="C302" s="60" t="s">
        <v>409</v>
      </c>
      <c r="D302" s="136"/>
      <c r="E302" s="47"/>
      <c r="F302" s="8"/>
      <c r="G302" s="19"/>
      <c r="H302" s="19"/>
      <c r="J302" s="17"/>
      <c r="L302" s="19"/>
    </row>
    <row r="303" spans="1:12" s="10" customFormat="1" ht="24.95" customHeight="1" x14ac:dyDescent="0.25">
      <c r="A303" s="11"/>
      <c r="B303" s="50" t="s">
        <v>410</v>
      </c>
      <c r="C303" s="60" t="s">
        <v>411</v>
      </c>
      <c r="D303" s="136">
        <v>800000</v>
      </c>
      <c r="E303" s="47"/>
      <c r="F303" s="8"/>
      <c r="G303" s="19"/>
      <c r="H303" s="19"/>
      <c r="J303" s="17"/>
      <c r="L303" s="19"/>
    </row>
    <row r="304" spans="1:12" s="10" customFormat="1" ht="24.95" customHeight="1" x14ac:dyDescent="0.25">
      <c r="A304" s="52"/>
      <c r="B304" s="50" t="s">
        <v>412</v>
      </c>
      <c r="C304" s="60" t="s">
        <v>413</v>
      </c>
      <c r="D304" s="136"/>
      <c r="E304" s="47"/>
      <c r="F304" s="8"/>
      <c r="G304" s="19"/>
      <c r="H304" s="19"/>
      <c r="J304" s="17"/>
      <c r="L304" s="19"/>
    </row>
    <row r="305" spans="1:12" s="10" customFormat="1" ht="24.95" customHeight="1" x14ac:dyDescent="0.25">
      <c r="A305" s="11"/>
      <c r="B305" s="50" t="s">
        <v>414</v>
      </c>
      <c r="C305" s="60" t="s">
        <v>415</v>
      </c>
      <c r="D305" s="136">
        <v>1107868</v>
      </c>
      <c r="E305" s="47"/>
      <c r="F305" s="8"/>
      <c r="G305" s="19"/>
      <c r="H305" s="19"/>
      <c r="J305" s="17"/>
      <c r="L305" s="19"/>
    </row>
    <row r="306" spans="1:12" s="10" customFormat="1" ht="24.95" customHeight="1" x14ac:dyDescent="0.25">
      <c r="A306" s="11"/>
      <c r="B306" s="50" t="s">
        <v>416</v>
      </c>
      <c r="C306" s="60" t="s">
        <v>417</v>
      </c>
      <c r="D306" s="136">
        <v>159000</v>
      </c>
      <c r="E306" s="47"/>
      <c r="F306" s="8"/>
      <c r="G306" s="19"/>
      <c r="H306" s="19"/>
      <c r="J306" s="17"/>
      <c r="L306" s="19"/>
    </row>
    <row r="307" spans="1:12" s="10" customFormat="1" ht="24.95" customHeight="1" x14ac:dyDescent="0.25">
      <c r="A307" s="11" t="s">
        <v>16</v>
      </c>
      <c r="B307" s="50" t="s">
        <v>418</v>
      </c>
      <c r="C307" s="60" t="s">
        <v>419</v>
      </c>
      <c r="D307" s="136"/>
      <c r="E307" s="47"/>
      <c r="F307" s="8"/>
      <c r="G307" s="19"/>
      <c r="H307" s="19"/>
      <c r="J307" s="17"/>
      <c r="L307" s="19"/>
    </row>
    <row r="308" spans="1:12" s="48" customFormat="1" ht="24.95" customHeight="1" x14ac:dyDescent="0.25">
      <c r="A308" s="52" t="s">
        <v>16</v>
      </c>
      <c r="B308" s="50" t="s">
        <v>1124</v>
      </c>
      <c r="C308" s="60" t="s">
        <v>1125</v>
      </c>
      <c r="D308" s="136"/>
      <c r="E308" s="47"/>
      <c r="F308" s="47"/>
      <c r="G308" s="113"/>
      <c r="H308" s="113"/>
      <c r="J308" s="17"/>
      <c r="L308" s="19"/>
    </row>
    <row r="309" spans="1:12" s="10" customFormat="1" ht="24.95" customHeight="1" x14ac:dyDescent="0.25">
      <c r="A309" s="52"/>
      <c r="B309" s="53" t="s">
        <v>420</v>
      </c>
      <c r="C309" s="61" t="s">
        <v>421</v>
      </c>
      <c r="D309" s="142">
        <f>SUM(D310:D312,D319)</f>
        <v>3319500</v>
      </c>
      <c r="E309" s="47"/>
      <c r="F309" s="18"/>
      <c r="G309" s="19"/>
      <c r="H309" s="19"/>
      <c r="J309" s="17"/>
      <c r="L309" s="19"/>
    </row>
    <row r="310" spans="1:12" s="8" customFormat="1" ht="24.95" customHeight="1" x14ac:dyDescent="0.25">
      <c r="A310" s="56" t="s">
        <v>16</v>
      </c>
      <c r="B310" s="50" t="s">
        <v>422</v>
      </c>
      <c r="C310" s="60" t="s">
        <v>994</v>
      </c>
      <c r="D310" s="136">
        <v>0</v>
      </c>
      <c r="E310" s="47"/>
      <c r="G310" s="19"/>
      <c r="H310" s="19"/>
      <c r="J310" s="17"/>
      <c r="L310" s="19"/>
    </row>
    <row r="311" spans="1:12" s="8" customFormat="1" ht="24.95" customHeight="1" x14ac:dyDescent="0.25">
      <c r="A311" s="56"/>
      <c r="B311" s="50" t="s">
        <v>423</v>
      </c>
      <c r="C311" s="60" t="s">
        <v>995</v>
      </c>
      <c r="D311" s="136">
        <v>132000</v>
      </c>
      <c r="E311" s="47"/>
      <c r="G311" s="19"/>
      <c r="H311" s="19"/>
      <c r="J311" s="17"/>
      <c r="L311" s="19"/>
    </row>
    <row r="312" spans="1:12" s="8" customFormat="1" ht="24.95" customHeight="1" x14ac:dyDescent="0.25">
      <c r="A312" s="56"/>
      <c r="B312" s="50" t="s">
        <v>424</v>
      </c>
      <c r="C312" s="60" t="s">
        <v>996</v>
      </c>
      <c r="D312" s="136">
        <f>SUM(D313:D318)</f>
        <v>3187500</v>
      </c>
      <c r="E312" s="47"/>
      <c r="F312" s="18"/>
      <c r="G312" s="19"/>
      <c r="H312" s="19"/>
      <c r="J312" s="17"/>
      <c r="L312" s="19"/>
    </row>
    <row r="313" spans="1:12" s="8" customFormat="1" ht="24.95" customHeight="1" x14ac:dyDescent="0.25">
      <c r="A313" s="56"/>
      <c r="B313" s="51" t="s">
        <v>425</v>
      </c>
      <c r="C313" s="62" t="s">
        <v>426</v>
      </c>
      <c r="D313" s="136">
        <v>788500</v>
      </c>
      <c r="E313" s="47"/>
      <c r="G313" s="19"/>
      <c r="H313" s="19"/>
      <c r="J313" s="17"/>
      <c r="L313" s="19"/>
    </row>
    <row r="314" spans="1:12" s="8" customFormat="1" ht="24.95" customHeight="1" x14ac:dyDescent="0.25">
      <c r="A314" s="56"/>
      <c r="B314" s="51" t="s">
        <v>427</v>
      </c>
      <c r="C314" s="62" t="s">
        <v>428</v>
      </c>
      <c r="D314" s="136">
        <v>920500</v>
      </c>
      <c r="E314" s="47"/>
      <c r="G314" s="19"/>
      <c r="H314" s="19"/>
      <c r="J314" s="17"/>
      <c r="L314" s="19"/>
    </row>
    <row r="315" spans="1:12" s="8" customFormat="1" ht="24.95" customHeight="1" x14ac:dyDescent="0.25">
      <c r="A315" s="56"/>
      <c r="B315" s="51" t="s">
        <v>429</v>
      </c>
      <c r="C315" s="62" t="s">
        <v>997</v>
      </c>
      <c r="D315" s="136">
        <v>12000</v>
      </c>
      <c r="E315" s="47"/>
      <c r="G315" s="19"/>
      <c r="H315" s="19"/>
      <c r="J315" s="17"/>
      <c r="L315" s="19"/>
    </row>
    <row r="316" spans="1:12" s="8" customFormat="1" ht="24.95" customHeight="1" x14ac:dyDescent="0.25">
      <c r="A316" s="56"/>
      <c r="B316" s="51" t="s">
        <v>430</v>
      </c>
      <c r="C316" s="62" t="s">
        <v>431</v>
      </c>
      <c r="D316" s="136"/>
      <c r="E316" s="47"/>
      <c r="G316" s="19"/>
      <c r="H316" s="19"/>
      <c r="J316" s="17"/>
      <c r="L316" s="19"/>
    </row>
    <row r="317" spans="1:12" s="8" customFormat="1" ht="24.95" customHeight="1" x14ac:dyDescent="0.25">
      <c r="A317" s="56"/>
      <c r="B317" s="51" t="s">
        <v>432</v>
      </c>
      <c r="C317" s="62" t="s">
        <v>433</v>
      </c>
      <c r="D317" s="136"/>
      <c r="E317" s="47"/>
      <c r="G317" s="19"/>
      <c r="H317" s="19"/>
      <c r="J317" s="17"/>
      <c r="L317" s="19"/>
    </row>
    <row r="318" spans="1:12" s="8" customFormat="1" ht="24.95" customHeight="1" x14ac:dyDescent="0.25">
      <c r="A318" s="56"/>
      <c r="B318" s="51" t="s">
        <v>434</v>
      </c>
      <c r="C318" s="62" t="s">
        <v>435</v>
      </c>
      <c r="D318" s="136">
        <v>1466500</v>
      </c>
      <c r="E318" s="47"/>
      <c r="G318" s="19"/>
      <c r="H318" s="19"/>
      <c r="J318" s="17"/>
      <c r="L318" s="19"/>
    </row>
    <row r="319" spans="1:12" s="8" customFormat="1" ht="24.95" customHeight="1" x14ac:dyDescent="0.25">
      <c r="A319" s="56"/>
      <c r="B319" s="50" t="s">
        <v>436</v>
      </c>
      <c r="C319" s="60" t="s">
        <v>437</v>
      </c>
      <c r="D319" s="136">
        <f>SUM(D320:D322)</f>
        <v>0</v>
      </c>
      <c r="E319" s="47"/>
      <c r="F319" s="18"/>
      <c r="G319" s="19"/>
      <c r="H319" s="19"/>
      <c r="J319" s="17"/>
      <c r="L319" s="19"/>
    </row>
    <row r="320" spans="1:12" s="8" customFormat="1" ht="24.95" customHeight="1" x14ac:dyDescent="0.25">
      <c r="A320" s="56" t="s">
        <v>16</v>
      </c>
      <c r="B320" s="51" t="s">
        <v>438</v>
      </c>
      <c r="C320" s="62" t="s">
        <v>439</v>
      </c>
      <c r="D320" s="136">
        <v>0</v>
      </c>
      <c r="E320" s="47"/>
      <c r="G320" s="19"/>
      <c r="H320" s="19"/>
      <c r="J320" s="17"/>
      <c r="L320" s="19"/>
    </row>
    <row r="321" spans="1:12" s="8" customFormat="1" ht="24.95" customHeight="1" x14ac:dyDescent="0.25">
      <c r="A321" s="56"/>
      <c r="B321" s="51" t="s">
        <v>440</v>
      </c>
      <c r="C321" s="62" t="s">
        <v>441</v>
      </c>
      <c r="D321" s="136">
        <v>0</v>
      </c>
      <c r="E321" s="47"/>
      <c r="G321" s="19"/>
      <c r="H321" s="19"/>
      <c r="J321" s="17"/>
      <c r="L321" s="19"/>
    </row>
    <row r="322" spans="1:12" s="8" customFormat="1" ht="24.95" customHeight="1" x14ac:dyDescent="0.25">
      <c r="A322" s="56" t="s">
        <v>14</v>
      </c>
      <c r="B322" s="51" t="s">
        <v>442</v>
      </c>
      <c r="C322" s="62" t="s">
        <v>443</v>
      </c>
      <c r="D322" s="136">
        <v>0</v>
      </c>
      <c r="E322" s="47"/>
      <c r="G322" s="19"/>
      <c r="H322" s="19"/>
      <c r="J322" s="17"/>
      <c r="L322" s="19"/>
    </row>
    <row r="323" spans="1:12" s="8" customFormat="1" ht="24.95" customHeight="1" x14ac:dyDescent="0.25">
      <c r="A323" s="56"/>
      <c r="B323" s="53" t="s">
        <v>444</v>
      </c>
      <c r="C323" s="61" t="s">
        <v>445</v>
      </c>
      <c r="D323" s="142">
        <f>SUM(D324:D330)</f>
        <v>10238694</v>
      </c>
      <c r="E323" s="47"/>
      <c r="F323" s="18"/>
      <c r="G323" s="19"/>
      <c r="H323" s="19"/>
      <c r="J323" s="17"/>
      <c r="L323" s="19"/>
    </row>
    <row r="324" spans="1:12" s="8" customFormat="1" ht="24.95" customHeight="1" x14ac:dyDescent="0.25">
      <c r="A324" s="12" t="s">
        <v>16</v>
      </c>
      <c r="B324" s="50" t="s">
        <v>446</v>
      </c>
      <c r="C324" s="60" t="s">
        <v>447</v>
      </c>
      <c r="D324" s="136">
        <v>0</v>
      </c>
      <c r="E324" s="47"/>
      <c r="G324" s="19"/>
      <c r="H324" s="19"/>
      <c r="J324" s="17"/>
      <c r="L324" s="19"/>
    </row>
    <row r="325" spans="1:12" s="8" customFormat="1" ht="24.95" customHeight="1" x14ac:dyDescent="0.25">
      <c r="A325" s="56"/>
      <c r="B325" s="50" t="s">
        <v>448</v>
      </c>
      <c r="C325" s="60" t="s">
        <v>449</v>
      </c>
      <c r="D325" s="136">
        <v>1075000</v>
      </c>
      <c r="E325" s="47"/>
      <c r="G325" s="19"/>
      <c r="H325" s="19"/>
      <c r="J325" s="17"/>
      <c r="L325" s="19"/>
    </row>
    <row r="326" spans="1:12" s="8" customFormat="1" ht="24.95" customHeight="1" x14ac:dyDescent="0.25">
      <c r="A326" s="56" t="s">
        <v>14</v>
      </c>
      <c r="B326" s="50" t="s">
        <v>450</v>
      </c>
      <c r="C326" s="60" t="s">
        <v>451</v>
      </c>
      <c r="D326" s="136">
        <v>20000</v>
      </c>
      <c r="E326" s="47"/>
      <c r="G326" s="19"/>
      <c r="H326" s="19"/>
      <c r="J326" s="17"/>
      <c r="L326" s="19"/>
    </row>
    <row r="327" spans="1:12" s="8" customFormat="1" ht="24.95" customHeight="1" x14ac:dyDescent="0.25">
      <c r="A327" s="12"/>
      <c r="B327" s="50" t="s">
        <v>452</v>
      </c>
      <c r="C327" s="60" t="s">
        <v>453</v>
      </c>
      <c r="D327" s="136">
        <v>3491000</v>
      </c>
      <c r="E327" s="47"/>
      <c r="G327" s="19"/>
      <c r="H327" s="19"/>
      <c r="J327" s="17"/>
      <c r="L327" s="19"/>
    </row>
    <row r="328" spans="1:12" s="10" customFormat="1" ht="24.95" customHeight="1" x14ac:dyDescent="0.25">
      <c r="A328" s="11"/>
      <c r="B328" s="50" t="s">
        <v>454</v>
      </c>
      <c r="C328" s="60" t="s">
        <v>455</v>
      </c>
      <c r="D328" s="136">
        <v>5652694</v>
      </c>
      <c r="E328" s="47"/>
      <c r="F328" s="8"/>
      <c r="G328" s="19"/>
      <c r="H328" s="19"/>
      <c r="J328" s="17"/>
      <c r="L328" s="19"/>
    </row>
    <row r="329" spans="1:12" s="10" customFormat="1" ht="24.95" customHeight="1" x14ac:dyDescent="0.25">
      <c r="A329" s="11" t="s">
        <v>16</v>
      </c>
      <c r="B329" s="50" t="s">
        <v>986</v>
      </c>
      <c r="C329" s="60" t="s">
        <v>989</v>
      </c>
      <c r="D329" s="136"/>
      <c r="E329" s="47"/>
      <c r="F329" s="8"/>
      <c r="G329" s="19"/>
      <c r="H329" s="19"/>
      <c r="J329" s="17"/>
      <c r="L329" s="19"/>
    </row>
    <row r="330" spans="1:12" s="10" customFormat="1" ht="24.95" customHeight="1" x14ac:dyDescent="0.25">
      <c r="A330" s="11" t="s">
        <v>14</v>
      </c>
      <c r="B330" s="50" t="s">
        <v>1092</v>
      </c>
      <c r="C330" s="60" t="s">
        <v>1093</v>
      </c>
      <c r="D330" s="136"/>
      <c r="E330" s="47"/>
      <c r="F330" s="8"/>
      <c r="G330" s="19"/>
      <c r="H330" s="19"/>
      <c r="J330" s="17"/>
      <c r="L330" s="19"/>
    </row>
    <row r="331" spans="1:12" s="10" customFormat="1" ht="24.95" customHeight="1" x14ac:dyDescent="0.25">
      <c r="A331" s="116" t="s">
        <v>15</v>
      </c>
      <c r="B331" s="53" t="s">
        <v>456</v>
      </c>
      <c r="C331" s="61" t="s">
        <v>1037</v>
      </c>
      <c r="D331" s="142"/>
      <c r="E331" s="47"/>
      <c r="F331" s="8"/>
      <c r="G331" s="19"/>
      <c r="H331" s="19"/>
      <c r="J331" s="17"/>
      <c r="L331" s="19"/>
    </row>
    <row r="332" spans="1:12" s="10" customFormat="1" ht="24.95" customHeight="1" x14ac:dyDescent="0.25">
      <c r="A332" s="11"/>
      <c r="B332" s="53" t="s">
        <v>457</v>
      </c>
      <c r="C332" s="61" t="s">
        <v>458</v>
      </c>
      <c r="D332" s="136">
        <f>+D333+D353+D367</f>
        <v>47673095</v>
      </c>
      <c r="E332" s="47"/>
      <c r="F332" s="8"/>
      <c r="G332" s="19"/>
      <c r="H332" s="19"/>
      <c r="J332" s="17"/>
      <c r="L332" s="19"/>
    </row>
    <row r="333" spans="1:12" s="10" customFormat="1" ht="24.95" customHeight="1" x14ac:dyDescent="0.25">
      <c r="A333" s="52"/>
      <c r="B333" s="53" t="s">
        <v>459</v>
      </c>
      <c r="C333" s="61" t="s">
        <v>460</v>
      </c>
      <c r="D333" s="142">
        <f>+D334+D335+D336+D339+D340+D341+D342+D343+D344+D345+D346+D349</f>
        <v>46960095</v>
      </c>
      <c r="E333" s="47"/>
      <c r="F333" s="18"/>
      <c r="G333" s="19"/>
      <c r="H333" s="19"/>
      <c r="J333" s="17"/>
      <c r="L333" s="19"/>
    </row>
    <row r="334" spans="1:12" s="10" customFormat="1" ht="24.95" customHeight="1" x14ac:dyDescent="0.25">
      <c r="A334" s="52"/>
      <c r="B334" s="50" t="s">
        <v>461</v>
      </c>
      <c r="C334" s="60" t="s">
        <v>462</v>
      </c>
      <c r="D334" s="136">
        <v>3750000</v>
      </c>
      <c r="E334" s="47"/>
      <c r="F334" s="8"/>
      <c r="G334" s="19"/>
      <c r="H334" s="19"/>
      <c r="J334" s="17"/>
      <c r="L334" s="19"/>
    </row>
    <row r="335" spans="1:12" s="10" customFormat="1" ht="24.95" customHeight="1" x14ac:dyDescent="0.25">
      <c r="A335" s="52"/>
      <c r="B335" s="50" t="s">
        <v>463</v>
      </c>
      <c r="C335" s="60" t="s">
        <v>464</v>
      </c>
      <c r="D335" s="136">
        <v>7710000</v>
      </c>
      <c r="E335" s="47"/>
      <c r="F335" s="8"/>
      <c r="G335" s="19"/>
      <c r="H335" s="19"/>
      <c r="J335" s="17"/>
      <c r="L335" s="19"/>
    </row>
    <row r="336" spans="1:12" s="10" customFormat="1" ht="24.95" customHeight="1" x14ac:dyDescent="0.25">
      <c r="A336" s="52"/>
      <c r="B336" s="50" t="s">
        <v>465</v>
      </c>
      <c r="C336" s="60" t="s">
        <v>466</v>
      </c>
      <c r="D336" s="136">
        <f>+D337+D338</f>
        <v>4207000</v>
      </c>
      <c r="E336" s="47"/>
      <c r="F336" s="18"/>
      <c r="G336" s="19"/>
      <c r="H336" s="19"/>
      <c r="J336" s="17"/>
      <c r="L336" s="19"/>
    </row>
    <row r="337" spans="1:12" s="48" customFormat="1" ht="24.95" customHeight="1" x14ac:dyDescent="0.25">
      <c r="A337" s="52"/>
      <c r="B337" s="50" t="s">
        <v>1024</v>
      </c>
      <c r="C337" s="60" t="s">
        <v>1022</v>
      </c>
      <c r="D337" s="136">
        <v>372000</v>
      </c>
      <c r="E337" s="47"/>
      <c r="F337" s="47"/>
      <c r="G337" s="19"/>
      <c r="H337" s="19"/>
      <c r="J337" s="17"/>
      <c r="L337" s="19"/>
    </row>
    <row r="338" spans="1:12" s="48" customFormat="1" ht="24.95" customHeight="1" x14ac:dyDescent="0.25">
      <c r="A338" s="52"/>
      <c r="B338" s="50" t="s">
        <v>1025</v>
      </c>
      <c r="C338" s="60" t="s">
        <v>1023</v>
      </c>
      <c r="D338" s="136">
        <v>3835000</v>
      </c>
      <c r="E338" s="47"/>
      <c r="F338" s="47"/>
      <c r="G338" s="19"/>
      <c r="H338" s="19"/>
      <c r="J338" s="17"/>
      <c r="L338" s="19"/>
    </row>
    <row r="339" spans="1:12" s="10" customFormat="1" ht="24.95" customHeight="1" x14ac:dyDescent="0.25">
      <c r="A339" s="52"/>
      <c r="B339" s="50" t="s">
        <v>467</v>
      </c>
      <c r="C339" s="60" t="s">
        <v>468</v>
      </c>
      <c r="D339" s="136"/>
      <c r="E339" s="47"/>
      <c r="F339" s="8"/>
      <c r="G339" s="19"/>
      <c r="H339" s="19"/>
      <c r="J339" s="17"/>
      <c r="L339" s="19"/>
    </row>
    <row r="340" spans="1:12" s="10" customFormat="1" ht="24.95" customHeight="1" x14ac:dyDescent="0.25">
      <c r="A340" s="52"/>
      <c r="B340" s="50" t="s">
        <v>469</v>
      </c>
      <c r="C340" s="60" t="s">
        <v>470</v>
      </c>
      <c r="D340" s="136">
        <v>7040095</v>
      </c>
      <c r="E340" s="47"/>
      <c r="F340" s="8"/>
      <c r="G340" s="19"/>
      <c r="H340" s="19"/>
      <c r="J340" s="17"/>
      <c r="L340" s="19"/>
    </row>
    <row r="341" spans="1:12" s="10" customFormat="1" ht="24.95" customHeight="1" x14ac:dyDescent="0.25">
      <c r="A341" s="52"/>
      <c r="B341" s="50" t="s">
        <v>471</v>
      </c>
      <c r="C341" s="60" t="s">
        <v>472</v>
      </c>
      <c r="D341" s="136">
        <v>1210000</v>
      </c>
      <c r="E341" s="47"/>
      <c r="F341" s="8"/>
      <c r="G341" s="19"/>
      <c r="H341" s="19"/>
      <c r="J341" s="17"/>
      <c r="L341" s="19"/>
    </row>
    <row r="342" spans="1:12" s="10" customFormat="1" ht="24.95" customHeight="1" x14ac:dyDescent="0.25">
      <c r="A342" s="52"/>
      <c r="B342" s="50" t="s">
        <v>473</v>
      </c>
      <c r="C342" s="60" t="s">
        <v>474</v>
      </c>
      <c r="D342" s="136">
        <v>907000</v>
      </c>
      <c r="E342" s="47"/>
      <c r="F342" s="8"/>
      <c r="G342" s="19"/>
      <c r="H342" s="19"/>
      <c r="J342" s="17"/>
      <c r="L342" s="19"/>
    </row>
    <row r="343" spans="1:12" s="10" customFormat="1" ht="24.95" customHeight="1" x14ac:dyDescent="0.25">
      <c r="A343" s="52"/>
      <c r="B343" s="50" t="s">
        <v>475</v>
      </c>
      <c r="C343" s="60" t="s">
        <v>476</v>
      </c>
      <c r="D343" s="136">
        <v>2500000</v>
      </c>
      <c r="E343" s="47"/>
      <c r="F343" s="8"/>
      <c r="G343" s="19"/>
      <c r="H343" s="19"/>
      <c r="J343" s="17"/>
      <c r="L343" s="19"/>
    </row>
    <row r="344" spans="1:12" s="10" customFormat="1" ht="24.95" customHeight="1" x14ac:dyDescent="0.25">
      <c r="A344" s="52"/>
      <c r="B344" s="50" t="s">
        <v>477</v>
      </c>
      <c r="C344" s="60" t="s">
        <v>478</v>
      </c>
      <c r="D344" s="136">
        <v>3360000</v>
      </c>
      <c r="E344" s="47"/>
      <c r="F344" s="8"/>
      <c r="G344" s="19"/>
      <c r="H344" s="19"/>
      <c r="J344" s="17"/>
      <c r="L344" s="19"/>
    </row>
    <row r="345" spans="1:12" s="10" customFormat="1" ht="24.95" customHeight="1" x14ac:dyDescent="0.25">
      <c r="A345" s="52"/>
      <c r="B345" s="50" t="s">
        <v>479</v>
      </c>
      <c r="C345" s="60" t="s">
        <v>480</v>
      </c>
      <c r="D345" s="136">
        <v>3875000</v>
      </c>
      <c r="E345" s="47"/>
      <c r="F345" s="8"/>
      <c r="G345" s="19"/>
      <c r="H345" s="19"/>
      <c r="J345" s="17"/>
      <c r="L345" s="19"/>
    </row>
    <row r="346" spans="1:12" s="10" customFormat="1" ht="24.95" customHeight="1" x14ac:dyDescent="0.25">
      <c r="A346" s="11"/>
      <c r="B346" s="50" t="s">
        <v>481</v>
      </c>
      <c r="C346" s="60" t="s">
        <v>482</v>
      </c>
      <c r="D346" s="136">
        <f>+D347+D348</f>
        <v>700000</v>
      </c>
      <c r="E346" s="47"/>
      <c r="F346" s="18"/>
      <c r="G346" s="19"/>
      <c r="H346" s="19"/>
      <c r="J346" s="17"/>
      <c r="L346" s="19"/>
    </row>
    <row r="347" spans="1:12" s="10" customFormat="1" ht="24.95" customHeight="1" x14ac:dyDescent="0.25">
      <c r="A347" s="11"/>
      <c r="B347" s="51" t="s">
        <v>483</v>
      </c>
      <c r="C347" s="62" t="s">
        <v>484</v>
      </c>
      <c r="D347" s="136"/>
      <c r="E347" s="47"/>
      <c r="F347" s="8"/>
      <c r="G347" s="113"/>
      <c r="H347" s="113"/>
      <c r="J347" s="17"/>
      <c r="L347" s="19"/>
    </row>
    <row r="348" spans="1:12" s="10" customFormat="1" ht="24.95" customHeight="1" x14ac:dyDescent="0.25">
      <c r="A348" s="11"/>
      <c r="B348" s="51" t="s">
        <v>485</v>
      </c>
      <c r="C348" s="62" t="s">
        <v>486</v>
      </c>
      <c r="D348" s="136">
        <v>700000</v>
      </c>
      <c r="E348" s="47"/>
      <c r="F348" s="8"/>
      <c r="G348" s="19"/>
      <c r="H348" s="19"/>
      <c r="J348" s="17"/>
      <c r="L348" s="19"/>
    </row>
    <row r="349" spans="1:12" s="10" customFormat="1" ht="24.95" customHeight="1" x14ac:dyDescent="0.25">
      <c r="A349" s="11"/>
      <c r="B349" s="50" t="s">
        <v>487</v>
      </c>
      <c r="C349" s="60" t="s">
        <v>488</v>
      </c>
      <c r="D349" s="136">
        <f>+D350+D351+D352</f>
        <v>11701000</v>
      </c>
      <c r="E349" s="47"/>
      <c r="F349" s="18"/>
      <c r="G349" s="19"/>
      <c r="H349" s="19"/>
      <c r="J349" s="17"/>
      <c r="L349" s="19"/>
    </row>
    <row r="350" spans="1:12" s="10" customFormat="1" ht="24.95" customHeight="1" x14ac:dyDescent="0.25">
      <c r="A350" s="11" t="s">
        <v>16</v>
      </c>
      <c r="B350" s="51" t="s">
        <v>489</v>
      </c>
      <c r="C350" s="62" t="s">
        <v>490</v>
      </c>
      <c r="D350" s="136"/>
      <c r="E350" s="47"/>
      <c r="F350" s="8"/>
      <c r="G350" s="19"/>
      <c r="H350" s="19"/>
      <c r="J350" s="17"/>
      <c r="L350" s="19"/>
    </row>
    <row r="351" spans="1:12" s="10" customFormat="1" ht="24.95" customHeight="1" x14ac:dyDescent="0.25">
      <c r="A351" s="52"/>
      <c r="B351" s="51" t="s">
        <v>491</v>
      </c>
      <c r="C351" s="62" t="s">
        <v>492</v>
      </c>
      <c r="D351" s="136"/>
      <c r="E351" s="47"/>
      <c r="F351" s="8"/>
      <c r="G351" s="19"/>
      <c r="H351" s="19"/>
      <c r="J351" s="17"/>
      <c r="L351" s="19"/>
    </row>
    <row r="352" spans="1:12" s="10" customFormat="1" ht="24.95" customHeight="1" x14ac:dyDescent="0.25">
      <c r="A352" s="11"/>
      <c r="B352" s="51" t="s">
        <v>493</v>
      </c>
      <c r="C352" s="62" t="s">
        <v>494</v>
      </c>
      <c r="D352" s="136">
        <v>11701000</v>
      </c>
      <c r="E352" s="47"/>
      <c r="F352" s="8"/>
      <c r="G352" s="19"/>
      <c r="H352" s="19"/>
      <c r="J352" s="17"/>
      <c r="L352" s="19"/>
    </row>
    <row r="353" spans="1:12" s="10" customFormat="1" ht="24.95" customHeight="1" x14ac:dyDescent="0.25">
      <c r="A353" s="52"/>
      <c r="B353" s="53" t="s">
        <v>495</v>
      </c>
      <c r="C353" s="61" t="s">
        <v>496</v>
      </c>
      <c r="D353" s="142">
        <f>+D354+D355+D356+D363</f>
        <v>161500</v>
      </c>
      <c r="E353" s="47"/>
      <c r="F353" s="18"/>
      <c r="G353" s="19"/>
      <c r="H353" s="19"/>
      <c r="J353" s="17"/>
      <c r="L353" s="19"/>
    </row>
    <row r="354" spans="1:12" s="10" customFormat="1" ht="24.95" customHeight="1" x14ac:dyDescent="0.25">
      <c r="A354" s="52" t="s">
        <v>16</v>
      </c>
      <c r="B354" s="50" t="s">
        <v>497</v>
      </c>
      <c r="C354" s="60" t="s">
        <v>498</v>
      </c>
      <c r="D354" s="136"/>
      <c r="E354" s="47"/>
      <c r="F354" s="8"/>
      <c r="G354" s="19"/>
      <c r="H354" s="19"/>
      <c r="J354" s="17"/>
      <c r="L354" s="19"/>
    </row>
    <row r="355" spans="1:12" s="10" customFormat="1" ht="24.95" customHeight="1" x14ac:dyDescent="0.25">
      <c r="A355" s="52"/>
      <c r="B355" s="50" t="s">
        <v>499</v>
      </c>
      <c r="C355" s="60" t="s">
        <v>500</v>
      </c>
      <c r="D355" s="136"/>
      <c r="E355" s="47"/>
      <c r="F355" s="8"/>
      <c r="G355" s="19"/>
      <c r="H355" s="19"/>
      <c r="J355" s="17"/>
      <c r="L355" s="19"/>
    </row>
    <row r="356" spans="1:12" s="10" customFormat="1" ht="24.95" customHeight="1" x14ac:dyDescent="0.25">
      <c r="A356" s="52"/>
      <c r="B356" s="50" t="s">
        <v>501</v>
      </c>
      <c r="C356" s="60" t="s">
        <v>502</v>
      </c>
      <c r="D356" s="136">
        <f>SUM(D357:D362)</f>
        <v>121500</v>
      </c>
      <c r="E356" s="47"/>
      <c r="F356" s="18"/>
      <c r="G356" s="19"/>
      <c r="H356" s="19"/>
      <c r="J356" s="17"/>
      <c r="L356" s="19"/>
    </row>
    <row r="357" spans="1:12" s="10" customFormat="1" ht="24.95" customHeight="1" x14ac:dyDescent="0.25">
      <c r="A357" s="52"/>
      <c r="B357" s="51" t="s">
        <v>503</v>
      </c>
      <c r="C357" s="62" t="s">
        <v>504</v>
      </c>
      <c r="D357" s="136">
        <v>121500</v>
      </c>
      <c r="E357" s="47"/>
      <c r="F357" s="8"/>
      <c r="G357" s="19"/>
      <c r="H357" s="19"/>
      <c r="J357" s="17"/>
      <c r="L357" s="19"/>
    </row>
    <row r="358" spans="1:12" s="10" customFormat="1" ht="24.95" customHeight="1" x14ac:dyDescent="0.25">
      <c r="A358" s="52"/>
      <c r="B358" s="51" t="s">
        <v>505</v>
      </c>
      <c r="C358" s="62" t="s">
        <v>506</v>
      </c>
      <c r="D358" s="136"/>
      <c r="E358" s="47"/>
      <c r="F358" s="8"/>
      <c r="G358" s="19"/>
      <c r="H358" s="19"/>
      <c r="J358" s="17"/>
      <c r="L358" s="19"/>
    </row>
    <row r="359" spans="1:12" s="10" customFormat="1" ht="24.95" customHeight="1" x14ac:dyDescent="0.25">
      <c r="A359" s="52"/>
      <c r="B359" s="51" t="s">
        <v>507</v>
      </c>
      <c r="C359" s="62" t="s">
        <v>508</v>
      </c>
      <c r="D359" s="136"/>
      <c r="E359" s="47"/>
      <c r="F359" s="8"/>
      <c r="G359" s="19"/>
      <c r="H359" s="19"/>
      <c r="J359" s="17"/>
      <c r="L359" s="19"/>
    </row>
    <row r="360" spans="1:12" s="10" customFormat="1" ht="24.95" customHeight="1" x14ac:dyDescent="0.25">
      <c r="A360" s="52"/>
      <c r="B360" s="51" t="s">
        <v>509</v>
      </c>
      <c r="C360" s="62" t="s">
        <v>510</v>
      </c>
      <c r="D360" s="136"/>
      <c r="E360" s="47"/>
      <c r="F360" s="8"/>
      <c r="G360" s="19"/>
      <c r="H360" s="19"/>
      <c r="J360" s="17"/>
      <c r="L360" s="19"/>
    </row>
    <row r="361" spans="1:12" s="10" customFormat="1" ht="24.95" customHeight="1" x14ac:dyDescent="0.25">
      <c r="A361" s="52"/>
      <c r="B361" s="51" t="s">
        <v>511</v>
      </c>
      <c r="C361" s="62" t="s">
        <v>512</v>
      </c>
      <c r="D361" s="136"/>
      <c r="E361" s="47"/>
      <c r="F361" s="8"/>
      <c r="G361" s="19"/>
      <c r="H361" s="19"/>
      <c r="J361" s="17"/>
      <c r="L361" s="19"/>
    </row>
    <row r="362" spans="1:12" s="48" customFormat="1" ht="24.95" customHeight="1" x14ac:dyDescent="0.25">
      <c r="A362" s="52"/>
      <c r="B362" s="51" t="s">
        <v>1113</v>
      </c>
      <c r="C362" s="62" t="s">
        <v>1114</v>
      </c>
      <c r="D362" s="136"/>
      <c r="E362" s="47"/>
      <c r="F362" s="47"/>
      <c r="G362" s="19"/>
      <c r="H362" s="19"/>
      <c r="J362" s="17"/>
      <c r="L362" s="19"/>
    </row>
    <row r="363" spans="1:12" s="10" customFormat="1" ht="24.95" customHeight="1" x14ac:dyDescent="0.25">
      <c r="A363" s="52"/>
      <c r="B363" s="50" t="s">
        <v>513</v>
      </c>
      <c r="C363" s="60" t="s">
        <v>514</v>
      </c>
      <c r="D363" s="136">
        <f>SUM(D364:D366)</f>
        <v>40000</v>
      </c>
      <c r="E363" s="47"/>
      <c r="F363" s="18"/>
      <c r="G363" s="19"/>
      <c r="H363" s="19"/>
      <c r="J363" s="17"/>
      <c r="L363" s="19"/>
    </row>
    <row r="364" spans="1:12" s="10" customFormat="1" ht="24.95" customHeight="1" x14ac:dyDescent="0.25">
      <c r="A364" s="52" t="s">
        <v>16</v>
      </c>
      <c r="B364" s="51" t="s">
        <v>515</v>
      </c>
      <c r="C364" s="62" t="s">
        <v>516</v>
      </c>
      <c r="D364" s="136"/>
      <c r="E364" s="47"/>
      <c r="F364" s="8"/>
      <c r="G364" s="19"/>
      <c r="H364" s="19"/>
      <c r="J364" s="17"/>
      <c r="L364" s="19"/>
    </row>
    <row r="365" spans="1:12" s="10" customFormat="1" ht="24.95" customHeight="1" x14ac:dyDescent="0.25">
      <c r="A365" s="52"/>
      <c r="B365" s="51" t="s">
        <v>517</v>
      </c>
      <c r="C365" s="62" t="s">
        <v>518</v>
      </c>
      <c r="D365" s="136">
        <v>40000</v>
      </c>
      <c r="E365" s="47"/>
      <c r="F365" s="8"/>
      <c r="G365" s="19"/>
      <c r="H365" s="19"/>
      <c r="J365" s="17"/>
      <c r="L365" s="19"/>
    </row>
    <row r="366" spans="1:12" s="10" customFormat="1" ht="24.95" customHeight="1" x14ac:dyDescent="0.25">
      <c r="A366" s="52" t="s">
        <v>14</v>
      </c>
      <c r="B366" s="51" t="s">
        <v>519</v>
      </c>
      <c r="C366" s="62" t="s">
        <v>520</v>
      </c>
      <c r="D366" s="136"/>
      <c r="E366" s="47"/>
      <c r="F366" s="8"/>
      <c r="G366" s="19"/>
      <c r="H366" s="19"/>
      <c r="J366" s="17"/>
      <c r="L366" s="19"/>
    </row>
    <row r="367" spans="1:12" s="10" customFormat="1" ht="24.95" customHeight="1" x14ac:dyDescent="0.25">
      <c r="A367" s="52"/>
      <c r="B367" s="53" t="s">
        <v>521</v>
      </c>
      <c r="C367" s="61" t="s">
        <v>522</v>
      </c>
      <c r="D367" s="142">
        <f>+D368+D369</f>
        <v>551500</v>
      </c>
      <c r="E367" s="47"/>
      <c r="F367" s="18"/>
      <c r="G367" s="19"/>
      <c r="H367" s="19"/>
      <c r="J367" s="17"/>
      <c r="L367" s="19"/>
    </row>
    <row r="368" spans="1:12" s="10" customFormat="1" ht="24.95" customHeight="1" x14ac:dyDescent="0.25">
      <c r="A368" s="52"/>
      <c r="B368" s="50" t="s">
        <v>523</v>
      </c>
      <c r="C368" s="60" t="s">
        <v>524</v>
      </c>
      <c r="D368" s="136">
        <v>25000</v>
      </c>
      <c r="E368" s="47"/>
      <c r="F368" s="8"/>
      <c r="G368" s="19"/>
      <c r="H368" s="19"/>
      <c r="J368" s="17"/>
      <c r="L368" s="19"/>
    </row>
    <row r="369" spans="1:12" s="10" customFormat="1" ht="24.95" customHeight="1" x14ac:dyDescent="0.25">
      <c r="A369" s="52"/>
      <c r="B369" s="50" t="s">
        <v>525</v>
      </c>
      <c r="C369" s="60" t="s">
        <v>526</v>
      </c>
      <c r="D369" s="136">
        <v>526500</v>
      </c>
      <c r="E369" s="47"/>
      <c r="F369" s="8"/>
      <c r="G369" s="19"/>
      <c r="H369" s="19"/>
      <c r="J369" s="17"/>
      <c r="L369" s="19"/>
    </row>
    <row r="370" spans="1:12" s="10" customFormat="1" ht="24.95" customHeight="1" x14ac:dyDescent="0.25">
      <c r="A370" s="52"/>
      <c r="B370" s="54" t="s">
        <v>527</v>
      </c>
      <c r="C370" s="64" t="s">
        <v>528</v>
      </c>
      <c r="D370" s="142">
        <f>SUM(D371:D377)</f>
        <v>11875000</v>
      </c>
      <c r="E370" s="47"/>
      <c r="F370" s="18"/>
      <c r="G370" s="19"/>
      <c r="H370" s="19"/>
      <c r="J370" s="17"/>
      <c r="L370" s="19"/>
    </row>
    <row r="371" spans="1:12" s="10" customFormat="1" ht="24.95" customHeight="1" x14ac:dyDescent="0.25">
      <c r="A371" s="52"/>
      <c r="B371" s="53" t="s">
        <v>529</v>
      </c>
      <c r="C371" s="61" t="s">
        <v>530</v>
      </c>
      <c r="D371" s="136">
        <v>5510000</v>
      </c>
      <c r="E371" s="47"/>
      <c r="F371" s="8"/>
      <c r="G371" s="19"/>
      <c r="H371" s="19"/>
      <c r="J371" s="17"/>
      <c r="L371" s="19"/>
    </row>
    <row r="372" spans="1:12" s="10" customFormat="1" ht="24.95" customHeight="1" x14ac:dyDescent="0.25">
      <c r="A372" s="11"/>
      <c r="B372" s="53" t="s">
        <v>531</v>
      </c>
      <c r="C372" s="61" t="s">
        <v>532</v>
      </c>
      <c r="D372" s="136">
        <v>2200000</v>
      </c>
      <c r="E372" s="47"/>
      <c r="F372" s="8"/>
      <c r="G372" s="19"/>
      <c r="H372" s="19"/>
      <c r="J372" s="17"/>
      <c r="L372" s="19"/>
    </row>
    <row r="373" spans="1:12" s="10" customFormat="1" ht="24.95" customHeight="1" x14ac:dyDescent="0.25">
      <c r="A373" s="11"/>
      <c r="B373" s="53" t="s">
        <v>533</v>
      </c>
      <c r="C373" s="61" t="s">
        <v>534</v>
      </c>
      <c r="D373" s="136">
        <v>4125000</v>
      </c>
      <c r="E373" s="47"/>
      <c r="F373" s="8"/>
      <c r="G373" s="19"/>
      <c r="H373" s="19"/>
      <c r="J373" s="17"/>
      <c r="L373" s="19"/>
    </row>
    <row r="374" spans="1:12" s="10" customFormat="1" ht="24.95" customHeight="1" x14ac:dyDescent="0.25">
      <c r="A374" s="11"/>
      <c r="B374" s="53" t="s">
        <v>535</v>
      </c>
      <c r="C374" s="61" t="s">
        <v>536</v>
      </c>
      <c r="D374" s="136">
        <v>5000</v>
      </c>
      <c r="E374" s="47"/>
      <c r="F374" s="8"/>
      <c r="G374" s="19"/>
      <c r="H374" s="19"/>
      <c r="J374" s="17"/>
      <c r="L374" s="19"/>
    </row>
    <row r="375" spans="1:12" s="10" customFormat="1" ht="24.95" customHeight="1" x14ac:dyDescent="0.25">
      <c r="A375" s="11"/>
      <c r="B375" s="53" t="s">
        <v>537</v>
      </c>
      <c r="C375" s="61" t="s">
        <v>538</v>
      </c>
      <c r="D375" s="136">
        <v>22000</v>
      </c>
      <c r="E375" s="47"/>
      <c r="F375" s="8"/>
      <c r="G375" s="19"/>
      <c r="H375" s="19"/>
      <c r="J375" s="17"/>
      <c r="L375" s="19"/>
    </row>
    <row r="376" spans="1:12" s="10" customFormat="1" ht="24.95" customHeight="1" x14ac:dyDescent="0.25">
      <c r="A376" s="11"/>
      <c r="B376" s="53" t="s">
        <v>539</v>
      </c>
      <c r="C376" s="61" t="s">
        <v>540</v>
      </c>
      <c r="D376" s="136">
        <v>13000</v>
      </c>
      <c r="E376" s="47"/>
      <c r="F376" s="8"/>
      <c r="G376" s="19"/>
      <c r="H376" s="19"/>
      <c r="J376" s="17"/>
      <c r="L376" s="19"/>
    </row>
    <row r="377" spans="1:12" s="10" customFormat="1" ht="24.95" customHeight="1" x14ac:dyDescent="0.25">
      <c r="A377" s="40" t="s">
        <v>16</v>
      </c>
      <c r="B377" s="53" t="s">
        <v>541</v>
      </c>
      <c r="C377" s="61" t="s">
        <v>542</v>
      </c>
      <c r="D377" s="136"/>
      <c r="E377" s="47"/>
      <c r="F377" s="8"/>
      <c r="G377" s="19"/>
      <c r="H377" s="19"/>
      <c r="J377" s="17"/>
      <c r="L377" s="19"/>
    </row>
    <row r="378" spans="1:12" s="10" customFormat="1" ht="24.95" customHeight="1" x14ac:dyDescent="0.25">
      <c r="A378" s="52"/>
      <c r="B378" s="54" t="s">
        <v>543</v>
      </c>
      <c r="C378" s="64" t="s">
        <v>544</v>
      </c>
      <c r="D378" s="142">
        <f>+D379+D380+D383+D386+D387</f>
        <v>3249000</v>
      </c>
      <c r="E378" s="47"/>
      <c r="F378" s="18"/>
      <c r="G378" s="19"/>
      <c r="H378" s="19"/>
      <c r="J378" s="17"/>
      <c r="L378" s="19"/>
    </row>
    <row r="379" spans="1:12" s="10" customFormat="1" ht="24.95" customHeight="1" x14ac:dyDescent="0.25">
      <c r="A379" s="52"/>
      <c r="B379" s="53" t="s">
        <v>545</v>
      </c>
      <c r="C379" s="61" t="s">
        <v>546</v>
      </c>
      <c r="D379" s="136">
        <v>720000</v>
      </c>
      <c r="E379" s="47"/>
      <c r="F379" s="8"/>
      <c r="G379" s="19"/>
      <c r="H379" s="19"/>
      <c r="J379" s="17"/>
      <c r="L379" s="19"/>
    </row>
    <row r="380" spans="1:12" s="10" customFormat="1" ht="24.95" customHeight="1" x14ac:dyDescent="0.25">
      <c r="A380" s="52"/>
      <c r="B380" s="53" t="s">
        <v>547</v>
      </c>
      <c r="C380" s="61" t="s">
        <v>548</v>
      </c>
      <c r="D380" s="136">
        <f>+D381+D382</f>
        <v>2529000</v>
      </c>
      <c r="E380" s="47"/>
      <c r="F380" s="18"/>
      <c r="G380" s="19"/>
      <c r="H380" s="19"/>
      <c r="J380" s="17"/>
      <c r="L380" s="19"/>
    </row>
    <row r="381" spans="1:12" s="10" customFormat="1" ht="24.95" customHeight="1" x14ac:dyDescent="0.25">
      <c r="A381" s="52"/>
      <c r="B381" s="50" t="s">
        <v>549</v>
      </c>
      <c r="C381" s="60" t="s">
        <v>550</v>
      </c>
      <c r="D381" s="136">
        <v>1286000</v>
      </c>
      <c r="E381" s="47"/>
      <c r="F381" s="8"/>
      <c r="G381" s="19"/>
      <c r="H381" s="19"/>
      <c r="J381" s="17"/>
      <c r="L381" s="19"/>
    </row>
    <row r="382" spans="1:12" s="10" customFormat="1" ht="24.95" customHeight="1" x14ac:dyDescent="0.25">
      <c r="A382" s="52"/>
      <c r="B382" s="50" t="s">
        <v>551</v>
      </c>
      <c r="C382" s="60" t="s">
        <v>552</v>
      </c>
      <c r="D382" s="136">
        <v>1243000</v>
      </c>
      <c r="E382" s="47"/>
      <c r="F382" s="8"/>
      <c r="G382" s="19"/>
      <c r="H382" s="19"/>
      <c r="J382" s="17"/>
      <c r="L382" s="19"/>
    </row>
    <row r="383" spans="1:12" s="10" customFormat="1" ht="24.95" customHeight="1" x14ac:dyDescent="0.25">
      <c r="A383" s="52"/>
      <c r="B383" s="53" t="s">
        <v>553</v>
      </c>
      <c r="C383" s="61" t="s">
        <v>554</v>
      </c>
      <c r="D383" s="136">
        <f>+D384+D385</f>
        <v>0</v>
      </c>
      <c r="E383" s="47"/>
      <c r="F383" s="18"/>
      <c r="G383" s="19"/>
      <c r="H383" s="19"/>
      <c r="J383" s="17"/>
      <c r="L383" s="19"/>
    </row>
    <row r="384" spans="1:12" s="10" customFormat="1" ht="24.95" customHeight="1" x14ac:dyDescent="0.25">
      <c r="A384" s="52"/>
      <c r="B384" s="50" t="s">
        <v>555</v>
      </c>
      <c r="C384" s="60" t="s">
        <v>556</v>
      </c>
      <c r="D384" s="136"/>
      <c r="E384" s="47"/>
      <c r="F384" s="8"/>
      <c r="G384" s="19"/>
      <c r="H384" s="19"/>
      <c r="J384" s="17"/>
      <c r="L384" s="19"/>
    </row>
    <row r="385" spans="1:12" s="10" customFormat="1" ht="24.95" customHeight="1" x14ac:dyDescent="0.25">
      <c r="A385" s="52"/>
      <c r="B385" s="50" t="s">
        <v>557</v>
      </c>
      <c r="C385" s="60" t="s">
        <v>558</v>
      </c>
      <c r="D385" s="136"/>
      <c r="E385" s="47"/>
      <c r="F385" s="8"/>
      <c r="G385" s="19"/>
      <c r="H385" s="19"/>
      <c r="J385" s="17"/>
      <c r="L385" s="19"/>
    </row>
    <row r="386" spans="1:12" s="8" customFormat="1" ht="24.95" customHeight="1" x14ac:dyDescent="0.25">
      <c r="A386" s="56"/>
      <c r="B386" s="53" t="s">
        <v>958</v>
      </c>
      <c r="C386" s="61" t="s">
        <v>945</v>
      </c>
      <c r="D386" s="136"/>
      <c r="E386" s="47"/>
      <c r="G386" s="19"/>
      <c r="H386" s="19"/>
      <c r="J386" s="17"/>
      <c r="L386" s="19"/>
    </row>
    <row r="387" spans="1:12" s="8" customFormat="1" ht="24.95" customHeight="1" x14ac:dyDescent="0.25">
      <c r="A387" s="39" t="s">
        <v>16</v>
      </c>
      <c r="B387" s="53" t="s">
        <v>559</v>
      </c>
      <c r="C387" s="61" t="s">
        <v>944</v>
      </c>
      <c r="D387" s="136"/>
      <c r="E387" s="47"/>
      <c r="G387" s="19"/>
      <c r="H387" s="19"/>
      <c r="J387" s="17"/>
      <c r="L387" s="19"/>
    </row>
    <row r="388" spans="1:12" s="10" customFormat="1" ht="24.95" customHeight="1" x14ac:dyDescent="0.25">
      <c r="A388" s="52"/>
      <c r="B388" s="58" t="s">
        <v>560</v>
      </c>
      <c r="C388" s="66" t="s">
        <v>561</v>
      </c>
      <c r="D388" s="142">
        <f>+D389+D403+D412+D421</f>
        <v>225103000</v>
      </c>
      <c r="E388" s="47"/>
      <c r="F388" s="18"/>
      <c r="G388" s="19"/>
      <c r="H388" s="19"/>
      <c r="J388" s="17"/>
      <c r="L388" s="19"/>
    </row>
    <row r="389" spans="1:12" s="10" customFormat="1" ht="24.95" customHeight="1" x14ac:dyDescent="0.25">
      <c r="A389" s="52"/>
      <c r="B389" s="54" t="s">
        <v>562</v>
      </c>
      <c r="C389" s="64" t="s">
        <v>563</v>
      </c>
      <c r="D389" s="142">
        <f>+D390+D399</f>
        <v>173746000</v>
      </c>
      <c r="E389" s="47"/>
      <c r="F389" s="18"/>
      <c r="G389" s="19"/>
      <c r="H389" s="19"/>
      <c r="J389" s="17"/>
      <c r="L389" s="19"/>
    </row>
    <row r="390" spans="1:12" s="10" customFormat="1" ht="24.95" customHeight="1" x14ac:dyDescent="0.25">
      <c r="A390" s="52"/>
      <c r="B390" s="53" t="s">
        <v>564</v>
      </c>
      <c r="C390" s="61" t="s">
        <v>565</v>
      </c>
      <c r="D390" s="142">
        <f>+D391+D395</f>
        <v>77805500</v>
      </c>
      <c r="E390" s="47"/>
      <c r="F390" s="18"/>
      <c r="G390" s="19"/>
      <c r="H390" s="19"/>
      <c r="J390" s="17"/>
      <c r="L390" s="19"/>
    </row>
    <row r="391" spans="1:12" s="10" customFormat="1" ht="24.95" customHeight="1" x14ac:dyDescent="0.25">
      <c r="A391" s="52"/>
      <c r="B391" s="50" t="s">
        <v>566</v>
      </c>
      <c r="C391" s="60" t="s">
        <v>567</v>
      </c>
      <c r="D391" s="142">
        <f>SUM(D392:D394)</f>
        <v>68324000</v>
      </c>
      <c r="E391" s="47"/>
      <c r="F391" s="18"/>
      <c r="G391" s="19"/>
      <c r="H391" s="19"/>
      <c r="J391" s="17"/>
      <c r="L391" s="19"/>
    </row>
    <row r="392" spans="1:12" s="10" customFormat="1" ht="24.95" customHeight="1" x14ac:dyDescent="0.25">
      <c r="A392" s="11"/>
      <c r="B392" s="50" t="s">
        <v>568</v>
      </c>
      <c r="C392" s="60" t="s">
        <v>569</v>
      </c>
      <c r="D392" s="136">
        <v>68144500</v>
      </c>
      <c r="E392" s="47"/>
      <c r="F392" s="8"/>
      <c r="G392" s="19"/>
      <c r="H392" s="19"/>
      <c r="J392" s="17"/>
      <c r="L392" s="19"/>
    </row>
    <row r="393" spans="1:12" s="10" customFormat="1" ht="24.95" customHeight="1" x14ac:dyDescent="0.25">
      <c r="A393" s="11"/>
      <c r="B393" s="50" t="s">
        <v>570</v>
      </c>
      <c r="C393" s="60" t="s">
        <v>571</v>
      </c>
      <c r="D393" s="136">
        <v>58000</v>
      </c>
      <c r="E393" s="47"/>
      <c r="F393" s="8"/>
      <c r="G393" s="19"/>
      <c r="H393" s="19"/>
      <c r="J393" s="17"/>
      <c r="L393" s="19"/>
    </row>
    <row r="394" spans="1:12" s="10" customFormat="1" ht="24.95" customHeight="1" x14ac:dyDescent="0.25">
      <c r="A394" s="11"/>
      <c r="B394" s="50" t="s">
        <v>572</v>
      </c>
      <c r="C394" s="60" t="s">
        <v>573</v>
      </c>
      <c r="D394" s="136">
        <v>121500</v>
      </c>
      <c r="E394" s="47"/>
      <c r="F394" s="8"/>
      <c r="G394" s="19"/>
      <c r="H394" s="19"/>
      <c r="J394" s="17"/>
      <c r="L394" s="19"/>
    </row>
    <row r="395" spans="1:12" s="10" customFormat="1" ht="24.95" customHeight="1" x14ac:dyDescent="0.25">
      <c r="A395" s="52"/>
      <c r="B395" s="50" t="s">
        <v>574</v>
      </c>
      <c r="C395" s="60" t="s">
        <v>575</v>
      </c>
      <c r="D395" s="142">
        <f>SUM(D396:D398)</f>
        <v>9481500</v>
      </c>
      <c r="E395" s="47"/>
      <c r="F395" s="18"/>
      <c r="G395" s="19"/>
      <c r="H395" s="19"/>
      <c r="J395" s="17"/>
      <c r="L395" s="19"/>
    </row>
    <row r="396" spans="1:12" s="10" customFormat="1" ht="24.95" customHeight="1" x14ac:dyDescent="0.25">
      <c r="A396" s="11"/>
      <c r="B396" s="50" t="s">
        <v>576</v>
      </c>
      <c r="C396" s="60" t="s">
        <v>577</v>
      </c>
      <c r="D396" s="136">
        <v>9137000</v>
      </c>
      <c r="E396" s="47"/>
      <c r="F396" s="8"/>
      <c r="G396" s="19"/>
      <c r="H396" s="19"/>
      <c r="J396" s="17"/>
      <c r="L396" s="19"/>
    </row>
    <row r="397" spans="1:12" s="10" customFormat="1" ht="24.95" customHeight="1" x14ac:dyDescent="0.25">
      <c r="A397" s="11"/>
      <c r="B397" s="50" t="s">
        <v>578</v>
      </c>
      <c r="C397" s="60" t="s">
        <v>579</v>
      </c>
      <c r="D397" s="136">
        <v>7500</v>
      </c>
      <c r="E397" s="47"/>
      <c r="F397" s="8"/>
      <c r="G397" s="19"/>
      <c r="H397" s="19"/>
      <c r="J397" s="17"/>
      <c r="L397" s="19"/>
    </row>
    <row r="398" spans="1:12" s="10" customFormat="1" ht="24.95" customHeight="1" x14ac:dyDescent="0.25">
      <c r="A398" s="11"/>
      <c r="B398" s="50" t="s">
        <v>580</v>
      </c>
      <c r="C398" s="60" t="s">
        <v>581</v>
      </c>
      <c r="D398" s="136">
        <v>337000</v>
      </c>
      <c r="E398" s="47"/>
      <c r="F398" s="8"/>
      <c r="G398" s="19"/>
      <c r="H398" s="19"/>
      <c r="J398" s="17"/>
      <c r="L398" s="19"/>
    </row>
    <row r="399" spans="1:12" s="10" customFormat="1" ht="24.95" customHeight="1" x14ac:dyDescent="0.25">
      <c r="A399" s="52"/>
      <c r="B399" s="53" t="s">
        <v>582</v>
      </c>
      <c r="C399" s="61" t="s">
        <v>583</v>
      </c>
      <c r="D399" s="142">
        <f>SUM(D400:D402)</f>
        <v>95940500</v>
      </c>
      <c r="E399" s="47"/>
      <c r="F399" s="18"/>
      <c r="G399" s="19"/>
      <c r="H399" s="19"/>
      <c r="J399" s="17"/>
      <c r="L399" s="19"/>
    </row>
    <row r="400" spans="1:12" s="10" customFormat="1" ht="24.95" customHeight="1" x14ac:dyDescent="0.25">
      <c r="A400" s="11"/>
      <c r="B400" s="50" t="s">
        <v>584</v>
      </c>
      <c r="C400" s="60" t="s">
        <v>585</v>
      </c>
      <c r="D400" s="136">
        <v>95791500</v>
      </c>
      <c r="E400" s="47"/>
      <c r="F400" s="8"/>
      <c r="G400" s="19"/>
      <c r="H400" s="19"/>
      <c r="J400" s="17"/>
      <c r="L400" s="19"/>
    </row>
    <row r="401" spans="1:12" s="10" customFormat="1" ht="24.95" customHeight="1" x14ac:dyDescent="0.25">
      <c r="A401" s="11"/>
      <c r="B401" s="50" t="s">
        <v>586</v>
      </c>
      <c r="C401" s="60" t="s">
        <v>587</v>
      </c>
      <c r="D401" s="136">
        <v>44000</v>
      </c>
      <c r="E401" s="47"/>
      <c r="F401" s="8"/>
      <c r="G401" s="19"/>
      <c r="H401" s="19"/>
      <c r="J401" s="17"/>
      <c r="L401" s="19"/>
    </row>
    <row r="402" spans="1:12" s="10" customFormat="1" ht="24.95" customHeight="1" x14ac:dyDescent="0.25">
      <c r="A402" s="11"/>
      <c r="B402" s="50" t="s">
        <v>588</v>
      </c>
      <c r="C402" s="60" t="s">
        <v>589</v>
      </c>
      <c r="D402" s="136">
        <v>105000</v>
      </c>
      <c r="E402" s="47"/>
      <c r="F402" s="8"/>
      <c r="G402" s="19"/>
      <c r="H402" s="19"/>
      <c r="J402" s="17"/>
      <c r="L402" s="19"/>
    </row>
    <row r="403" spans="1:12" s="10" customFormat="1" ht="24.95" customHeight="1" x14ac:dyDescent="0.25">
      <c r="A403" s="52"/>
      <c r="B403" s="54" t="s">
        <v>590</v>
      </c>
      <c r="C403" s="64" t="s">
        <v>591</v>
      </c>
      <c r="D403" s="142">
        <f>+D404+D408</f>
        <v>1106000</v>
      </c>
      <c r="E403" s="47"/>
      <c r="F403" s="18"/>
      <c r="G403" s="19"/>
      <c r="H403" s="19"/>
      <c r="J403" s="17"/>
      <c r="L403" s="19"/>
    </row>
    <row r="404" spans="1:12" s="10" customFormat="1" ht="24.95" customHeight="1" x14ac:dyDescent="0.25">
      <c r="A404" s="52"/>
      <c r="B404" s="53" t="s">
        <v>592</v>
      </c>
      <c r="C404" s="61" t="s">
        <v>593</v>
      </c>
      <c r="D404" s="142">
        <f>SUM(D405:D407)</f>
        <v>1106000</v>
      </c>
      <c r="E404" s="47"/>
      <c r="F404" s="18"/>
      <c r="G404" s="19"/>
      <c r="H404" s="19"/>
      <c r="J404" s="17"/>
      <c r="L404" s="19"/>
    </row>
    <row r="405" spans="1:12" s="10" customFormat="1" ht="24.95" customHeight="1" x14ac:dyDescent="0.25">
      <c r="A405" s="11"/>
      <c r="B405" s="50" t="s">
        <v>594</v>
      </c>
      <c r="C405" s="60" t="s">
        <v>595</v>
      </c>
      <c r="D405" s="136">
        <v>1106000</v>
      </c>
      <c r="E405" s="47"/>
      <c r="F405" s="8"/>
      <c r="G405" s="19"/>
      <c r="H405" s="19"/>
      <c r="J405" s="17"/>
      <c r="L405" s="19"/>
    </row>
    <row r="406" spans="1:12" s="10" customFormat="1" ht="24.95" customHeight="1" x14ac:dyDescent="0.25">
      <c r="A406" s="11"/>
      <c r="B406" s="50" t="s">
        <v>596</v>
      </c>
      <c r="C406" s="60" t="s">
        <v>597</v>
      </c>
      <c r="D406" s="136"/>
      <c r="E406" s="47"/>
      <c r="F406" s="8"/>
      <c r="G406" s="19"/>
      <c r="H406" s="19"/>
      <c r="J406" s="17"/>
      <c r="L406" s="19"/>
    </row>
    <row r="407" spans="1:12" s="10" customFormat="1" ht="24.95" customHeight="1" x14ac:dyDescent="0.25">
      <c r="A407" s="11"/>
      <c r="B407" s="50" t="s">
        <v>598</v>
      </c>
      <c r="C407" s="60" t="s">
        <v>599</v>
      </c>
      <c r="D407" s="136"/>
      <c r="E407" s="47"/>
      <c r="F407" s="8"/>
      <c r="G407" s="19"/>
      <c r="H407" s="19"/>
      <c r="J407" s="17"/>
      <c r="L407" s="19"/>
    </row>
    <row r="408" spans="1:12" s="10" customFormat="1" ht="24.95" customHeight="1" x14ac:dyDescent="0.25">
      <c r="A408" s="52"/>
      <c r="B408" s="53" t="s">
        <v>600</v>
      </c>
      <c r="C408" s="61" t="s">
        <v>601</v>
      </c>
      <c r="D408" s="142">
        <f>SUM(D409:D411)</f>
        <v>0</v>
      </c>
      <c r="E408" s="47"/>
      <c r="F408" s="18"/>
      <c r="G408" s="19"/>
      <c r="H408" s="19"/>
      <c r="J408" s="17"/>
      <c r="L408" s="19"/>
    </row>
    <row r="409" spans="1:12" s="10" customFormat="1" ht="24.95" customHeight="1" x14ac:dyDescent="0.25">
      <c r="A409" s="11"/>
      <c r="B409" s="50" t="s">
        <v>602</v>
      </c>
      <c r="C409" s="60" t="s">
        <v>603</v>
      </c>
      <c r="D409" s="136"/>
      <c r="E409" s="47"/>
      <c r="F409" s="8"/>
      <c r="G409" s="19"/>
      <c r="H409" s="19"/>
      <c r="J409" s="17"/>
      <c r="L409" s="19"/>
    </row>
    <row r="410" spans="1:12" s="10" customFormat="1" ht="24.95" customHeight="1" x14ac:dyDescent="0.25">
      <c r="A410" s="11"/>
      <c r="B410" s="50" t="s">
        <v>604</v>
      </c>
      <c r="C410" s="60" t="s">
        <v>605</v>
      </c>
      <c r="D410" s="136"/>
      <c r="E410" s="47"/>
      <c r="F410" s="8"/>
      <c r="G410" s="19"/>
      <c r="H410" s="19"/>
      <c r="J410" s="17"/>
      <c r="L410" s="19"/>
    </row>
    <row r="411" spans="1:12" s="10" customFormat="1" ht="24.95" customHeight="1" x14ac:dyDescent="0.25">
      <c r="A411" s="11"/>
      <c r="B411" s="50" t="s">
        <v>606</v>
      </c>
      <c r="C411" s="60" t="s">
        <v>607</v>
      </c>
      <c r="D411" s="136"/>
      <c r="E411" s="47"/>
      <c r="F411" s="8"/>
      <c r="G411" s="19"/>
      <c r="H411" s="19"/>
      <c r="J411" s="17"/>
      <c r="L411" s="19"/>
    </row>
    <row r="412" spans="1:12" s="10" customFormat="1" ht="24.95" customHeight="1" x14ac:dyDescent="0.25">
      <c r="A412" s="52"/>
      <c r="B412" s="54" t="s">
        <v>608</v>
      </c>
      <c r="C412" s="64" t="s">
        <v>609</v>
      </c>
      <c r="D412" s="142">
        <f>+D413+D417</f>
        <v>28364000</v>
      </c>
      <c r="E412" s="47"/>
      <c r="F412" s="18"/>
      <c r="G412" s="19"/>
      <c r="H412" s="19"/>
      <c r="J412" s="17"/>
      <c r="L412" s="19"/>
    </row>
    <row r="413" spans="1:12" s="10" customFormat="1" ht="24.95" customHeight="1" x14ac:dyDescent="0.25">
      <c r="A413" s="52"/>
      <c r="B413" s="53" t="s">
        <v>610</v>
      </c>
      <c r="C413" s="61" t="s">
        <v>611</v>
      </c>
      <c r="D413" s="142">
        <f>SUM(D414:D416)</f>
        <v>274000</v>
      </c>
      <c r="E413" s="47"/>
      <c r="F413" s="18"/>
      <c r="G413" s="19"/>
      <c r="H413" s="19"/>
      <c r="J413" s="17"/>
      <c r="L413" s="19"/>
    </row>
    <row r="414" spans="1:12" s="10" customFormat="1" ht="24.95" customHeight="1" x14ac:dyDescent="0.25">
      <c r="A414" s="11"/>
      <c r="B414" s="50" t="s">
        <v>612</v>
      </c>
      <c r="C414" s="60" t="s">
        <v>613</v>
      </c>
      <c r="D414" s="136">
        <v>274000</v>
      </c>
      <c r="E414" s="47"/>
      <c r="F414" s="8"/>
      <c r="G414" s="19"/>
      <c r="H414" s="19"/>
      <c r="J414" s="17"/>
      <c r="L414" s="19"/>
    </row>
    <row r="415" spans="1:12" s="10" customFormat="1" ht="24.95" customHeight="1" x14ac:dyDescent="0.25">
      <c r="A415" s="11"/>
      <c r="B415" s="50" t="s">
        <v>614</v>
      </c>
      <c r="C415" s="60" t="s">
        <v>615</v>
      </c>
      <c r="D415" s="136"/>
      <c r="E415" s="47"/>
      <c r="F415" s="8"/>
      <c r="G415" s="19"/>
      <c r="H415" s="19"/>
      <c r="J415" s="17"/>
      <c r="L415" s="19"/>
    </row>
    <row r="416" spans="1:12" s="10" customFormat="1" ht="24.95" customHeight="1" x14ac:dyDescent="0.25">
      <c r="A416" s="11"/>
      <c r="B416" s="50" t="s">
        <v>616</v>
      </c>
      <c r="C416" s="60" t="s">
        <v>617</v>
      </c>
      <c r="D416" s="136"/>
      <c r="E416" s="47"/>
      <c r="F416" s="8"/>
      <c r="G416" s="19"/>
      <c r="H416" s="19"/>
      <c r="J416" s="17"/>
      <c r="L416" s="19"/>
    </row>
    <row r="417" spans="1:12" s="10" customFormat="1" ht="24.95" customHeight="1" x14ac:dyDescent="0.25">
      <c r="A417" s="52"/>
      <c r="B417" s="53" t="s">
        <v>618</v>
      </c>
      <c r="C417" s="61" t="s">
        <v>619</v>
      </c>
      <c r="D417" s="142">
        <f>SUM(D418:D420)</f>
        <v>28090000</v>
      </c>
      <c r="E417" s="47"/>
      <c r="F417" s="18"/>
      <c r="G417" s="19"/>
      <c r="H417" s="19"/>
      <c r="J417" s="17"/>
      <c r="L417" s="19"/>
    </row>
    <row r="418" spans="1:12" s="10" customFormat="1" ht="24.95" customHeight="1" x14ac:dyDescent="0.25">
      <c r="A418" s="11"/>
      <c r="B418" s="50" t="s">
        <v>620</v>
      </c>
      <c r="C418" s="60" t="s">
        <v>621</v>
      </c>
      <c r="D418" s="136">
        <v>28059500</v>
      </c>
      <c r="E418" s="47"/>
      <c r="F418" s="8"/>
      <c r="G418" s="19"/>
      <c r="H418" s="19"/>
      <c r="J418" s="17"/>
      <c r="L418" s="19"/>
    </row>
    <row r="419" spans="1:12" s="10" customFormat="1" ht="24.95" customHeight="1" x14ac:dyDescent="0.25">
      <c r="A419" s="11"/>
      <c r="B419" s="50" t="s">
        <v>622</v>
      </c>
      <c r="C419" s="60" t="s">
        <v>623</v>
      </c>
      <c r="D419" s="136"/>
      <c r="E419" s="47"/>
      <c r="F419" s="8"/>
      <c r="G419" s="19"/>
      <c r="H419" s="19"/>
      <c r="J419" s="17"/>
      <c r="L419" s="19"/>
    </row>
    <row r="420" spans="1:12" s="10" customFormat="1" ht="24.95" customHeight="1" x14ac:dyDescent="0.25">
      <c r="A420" s="11"/>
      <c r="B420" s="50" t="s">
        <v>624</v>
      </c>
      <c r="C420" s="60" t="s">
        <v>625</v>
      </c>
      <c r="D420" s="136">
        <v>30500</v>
      </c>
      <c r="E420" s="47"/>
      <c r="F420" s="8"/>
      <c r="G420" s="19"/>
      <c r="H420" s="19"/>
      <c r="J420" s="17"/>
      <c r="L420" s="19"/>
    </row>
    <row r="421" spans="1:12" s="10" customFormat="1" ht="24.95" customHeight="1" x14ac:dyDescent="0.25">
      <c r="A421" s="52"/>
      <c r="B421" s="54" t="s">
        <v>626</v>
      </c>
      <c r="C421" s="64" t="s">
        <v>627</v>
      </c>
      <c r="D421" s="142">
        <f>+D422+D426</f>
        <v>21887000</v>
      </c>
      <c r="E421" s="47"/>
      <c r="F421" s="18"/>
      <c r="G421" s="19"/>
      <c r="H421" s="19"/>
      <c r="J421" s="17"/>
      <c r="L421" s="19"/>
    </row>
    <row r="422" spans="1:12" s="10" customFormat="1" ht="24.95" customHeight="1" x14ac:dyDescent="0.25">
      <c r="A422" s="52"/>
      <c r="B422" s="53" t="s">
        <v>628</v>
      </c>
      <c r="C422" s="61" t="s">
        <v>629</v>
      </c>
      <c r="D422" s="142">
        <f>SUM(D423:D425)</f>
        <v>1537000</v>
      </c>
      <c r="E422" s="47"/>
      <c r="F422" s="18"/>
      <c r="G422" s="19"/>
      <c r="H422" s="19"/>
      <c r="J422" s="17"/>
      <c r="L422" s="19"/>
    </row>
    <row r="423" spans="1:12" s="10" customFormat="1" ht="24.95" customHeight="1" x14ac:dyDescent="0.25">
      <c r="A423" s="11"/>
      <c r="B423" s="50" t="s">
        <v>630</v>
      </c>
      <c r="C423" s="60" t="s">
        <v>631</v>
      </c>
      <c r="D423" s="136">
        <v>1236000</v>
      </c>
      <c r="E423" s="47"/>
      <c r="F423" s="8"/>
      <c r="G423" s="19"/>
      <c r="H423" s="19"/>
      <c r="J423" s="17"/>
      <c r="L423" s="19"/>
    </row>
    <row r="424" spans="1:12" s="10" customFormat="1" ht="24.95" customHeight="1" x14ac:dyDescent="0.25">
      <c r="A424" s="11"/>
      <c r="B424" s="50" t="s">
        <v>632</v>
      </c>
      <c r="C424" s="60" t="s">
        <v>633</v>
      </c>
      <c r="D424" s="136">
        <v>301000</v>
      </c>
      <c r="E424" s="47"/>
      <c r="F424" s="8"/>
      <c r="G424" s="19"/>
      <c r="H424" s="19"/>
      <c r="J424" s="17"/>
      <c r="L424" s="19"/>
    </row>
    <row r="425" spans="1:12" s="10" customFormat="1" ht="24.95" customHeight="1" x14ac:dyDescent="0.25">
      <c r="A425" s="11"/>
      <c r="B425" s="50" t="s">
        <v>634</v>
      </c>
      <c r="C425" s="60" t="s">
        <v>635</v>
      </c>
      <c r="D425" s="136"/>
      <c r="E425" s="47"/>
      <c r="F425" s="8"/>
      <c r="G425" s="19"/>
      <c r="H425" s="19"/>
      <c r="J425" s="17"/>
      <c r="L425" s="19"/>
    </row>
    <row r="426" spans="1:12" s="10" customFormat="1" ht="24.95" customHeight="1" x14ac:dyDescent="0.25">
      <c r="A426" s="52"/>
      <c r="B426" s="53" t="s">
        <v>636</v>
      </c>
      <c r="C426" s="61" t="s">
        <v>637</v>
      </c>
      <c r="D426" s="142">
        <f>SUM(D427:D429)</f>
        <v>20350000</v>
      </c>
      <c r="E426" s="47"/>
      <c r="F426" s="18"/>
      <c r="G426" s="19"/>
      <c r="H426" s="19"/>
      <c r="J426" s="17"/>
      <c r="L426" s="19"/>
    </row>
    <row r="427" spans="1:12" s="10" customFormat="1" ht="24.95" customHeight="1" x14ac:dyDescent="0.25">
      <c r="A427" s="11"/>
      <c r="B427" s="50" t="s">
        <v>638</v>
      </c>
      <c r="C427" s="60" t="s">
        <v>639</v>
      </c>
      <c r="D427" s="136">
        <v>20278000</v>
      </c>
      <c r="E427" s="47"/>
      <c r="F427" s="8"/>
      <c r="G427" s="19"/>
      <c r="H427" s="19"/>
      <c r="J427" s="17"/>
      <c r="L427" s="19"/>
    </row>
    <row r="428" spans="1:12" s="10" customFormat="1" ht="24.95" customHeight="1" x14ac:dyDescent="0.25">
      <c r="A428" s="11"/>
      <c r="B428" s="50" t="s">
        <v>640</v>
      </c>
      <c r="C428" s="60" t="s">
        <v>641</v>
      </c>
      <c r="D428" s="136"/>
      <c r="E428" s="47"/>
      <c r="F428" s="8"/>
      <c r="G428" s="19"/>
      <c r="H428" s="19"/>
      <c r="J428" s="17"/>
      <c r="L428" s="19"/>
    </row>
    <row r="429" spans="1:12" s="10" customFormat="1" ht="24.95" customHeight="1" x14ac:dyDescent="0.25">
      <c r="A429" s="11"/>
      <c r="B429" s="50" t="s">
        <v>642</v>
      </c>
      <c r="C429" s="60" t="s">
        <v>643</v>
      </c>
      <c r="D429" s="136">
        <v>72000</v>
      </c>
      <c r="E429" s="47"/>
      <c r="F429" s="8"/>
      <c r="G429" s="19"/>
      <c r="H429" s="19"/>
      <c r="J429" s="17"/>
      <c r="L429" s="19"/>
    </row>
    <row r="430" spans="1:12" s="10" customFormat="1" ht="24.95" customHeight="1" x14ac:dyDescent="0.25">
      <c r="A430" s="52"/>
      <c r="B430" s="54" t="s">
        <v>644</v>
      </c>
      <c r="C430" s="64" t="s">
        <v>645</v>
      </c>
      <c r="D430" s="142">
        <f>+D431+D432+D433</f>
        <v>3095000</v>
      </c>
      <c r="E430" s="47"/>
      <c r="F430" s="18"/>
      <c r="G430" s="19"/>
      <c r="H430" s="19"/>
      <c r="J430" s="17"/>
      <c r="L430" s="19"/>
    </row>
    <row r="431" spans="1:12" s="10" customFormat="1" ht="24.95" customHeight="1" x14ac:dyDescent="0.25">
      <c r="A431" s="52"/>
      <c r="B431" s="53" t="s">
        <v>646</v>
      </c>
      <c r="C431" s="61" t="s">
        <v>647</v>
      </c>
      <c r="D431" s="136">
        <v>1645500</v>
      </c>
      <c r="E431" s="47"/>
      <c r="F431" s="8"/>
      <c r="G431" s="19"/>
      <c r="H431" s="19"/>
      <c r="J431" s="17"/>
      <c r="L431" s="19"/>
    </row>
    <row r="432" spans="1:12" s="10" customFormat="1" ht="24.95" customHeight="1" x14ac:dyDescent="0.25">
      <c r="A432" s="52"/>
      <c r="B432" s="53" t="s">
        <v>648</v>
      </c>
      <c r="C432" s="61" t="s">
        <v>649</v>
      </c>
      <c r="D432" s="136"/>
      <c r="E432" s="47"/>
      <c r="F432" s="8"/>
      <c r="G432" s="19"/>
      <c r="H432" s="19"/>
      <c r="J432" s="17"/>
      <c r="L432" s="19"/>
    </row>
    <row r="433" spans="1:12" s="10" customFormat="1" ht="24.95" customHeight="1" x14ac:dyDescent="0.25">
      <c r="A433" s="52"/>
      <c r="B433" s="53" t="s">
        <v>650</v>
      </c>
      <c r="C433" s="61" t="s">
        <v>651</v>
      </c>
      <c r="D433" s="142">
        <f>+D434+D435+D436+D437</f>
        <v>1449500</v>
      </c>
      <c r="E433" s="47"/>
      <c r="F433" s="18"/>
      <c r="G433" s="19"/>
      <c r="H433" s="19"/>
      <c r="J433" s="17"/>
      <c r="L433" s="19"/>
    </row>
    <row r="434" spans="1:12" s="10" customFormat="1" ht="24.95" customHeight="1" x14ac:dyDescent="0.25">
      <c r="A434" s="52"/>
      <c r="B434" s="50" t="s">
        <v>652</v>
      </c>
      <c r="C434" s="60" t="s">
        <v>653</v>
      </c>
      <c r="D434" s="136">
        <v>860000</v>
      </c>
      <c r="E434" s="47"/>
      <c r="F434" s="8"/>
      <c r="G434" s="19"/>
      <c r="H434" s="19"/>
      <c r="J434" s="17"/>
      <c r="L434" s="19"/>
    </row>
    <row r="435" spans="1:12" s="10" customFormat="1" ht="24.95" customHeight="1" x14ac:dyDescent="0.25">
      <c r="A435" s="11"/>
      <c r="B435" s="50" t="s">
        <v>654</v>
      </c>
      <c r="C435" s="60" t="s">
        <v>655</v>
      </c>
      <c r="D435" s="136">
        <v>589500</v>
      </c>
      <c r="E435" s="47"/>
      <c r="F435" s="8"/>
      <c r="G435" s="19"/>
      <c r="H435" s="19"/>
      <c r="J435" s="17"/>
      <c r="L435" s="19"/>
    </row>
    <row r="436" spans="1:12" s="48" customFormat="1" ht="24.95" customHeight="1" x14ac:dyDescent="0.25">
      <c r="A436" s="11" t="s">
        <v>16</v>
      </c>
      <c r="B436" s="50" t="s">
        <v>1021</v>
      </c>
      <c r="C436" s="60" t="s">
        <v>1051</v>
      </c>
      <c r="D436" s="136"/>
      <c r="E436" s="47"/>
      <c r="F436" s="47"/>
      <c r="G436" s="19"/>
      <c r="H436" s="19"/>
      <c r="J436" s="17"/>
      <c r="L436" s="19"/>
    </row>
    <row r="437" spans="1:12" s="48" customFormat="1" ht="24.95" customHeight="1" x14ac:dyDescent="0.25">
      <c r="A437" s="11"/>
      <c r="B437" s="50" t="s">
        <v>1036</v>
      </c>
      <c r="C437" s="60" t="s">
        <v>1052</v>
      </c>
      <c r="D437" s="136"/>
      <c r="E437" s="47"/>
      <c r="F437" s="47"/>
      <c r="G437" s="19"/>
      <c r="H437" s="19"/>
      <c r="J437" s="17"/>
      <c r="L437" s="19"/>
    </row>
    <row r="438" spans="1:12" s="10" customFormat="1" ht="24.95" customHeight="1" x14ac:dyDescent="0.25">
      <c r="A438" s="52"/>
      <c r="B438" s="58" t="s">
        <v>656</v>
      </c>
      <c r="C438" s="66" t="s">
        <v>657</v>
      </c>
      <c r="D438" s="142">
        <f>+D439+D440</f>
        <v>10873500</v>
      </c>
      <c r="E438" s="47"/>
      <c r="F438" s="18"/>
      <c r="G438" s="19"/>
      <c r="H438" s="19"/>
      <c r="J438" s="17"/>
      <c r="L438" s="19"/>
    </row>
    <row r="439" spans="1:12" s="10" customFormat="1" ht="24.95" customHeight="1" x14ac:dyDescent="0.25">
      <c r="A439" s="52"/>
      <c r="B439" s="54" t="s">
        <v>658</v>
      </c>
      <c r="C439" s="64" t="s">
        <v>659</v>
      </c>
      <c r="D439" s="136">
        <v>457500</v>
      </c>
      <c r="E439" s="47"/>
      <c r="F439" s="8"/>
      <c r="G439" s="19"/>
      <c r="H439" s="19"/>
      <c r="J439" s="17"/>
      <c r="L439" s="19"/>
    </row>
    <row r="440" spans="1:12" s="10" customFormat="1" ht="24.95" customHeight="1" x14ac:dyDescent="0.25">
      <c r="A440" s="52"/>
      <c r="B440" s="54" t="s">
        <v>660</v>
      </c>
      <c r="C440" s="64" t="s">
        <v>661</v>
      </c>
      <c r="D440" s="142">
        <f>+D441+D444</f>
        <v>10416000</v>
      </c>
      <c r="E440" s="47"/>
      <c r="F440" s="18"/>
      <c r="G440" s="19"/>
      <c r="H440" s="19"/>
      <c r="J440" s="17"/>
      <c r="L440" s="19"/>
    </row>
    <row r="441" spans="1:12" s="8" customFormat="1" ht="24.95" customHeight="1" x14ac:dyDescent="0.25">
      <c r="A441" s="56"/>
      <c r="B441" s="53" t="s">
        <v>662</v>
      </c>
      <c r="C441" s="61" t="s">
        <v>858</v>
      </c>
      <c r="D441" s="142">
        <f>+D442+D443</f>
        <v>8078500</v>
      </c>
      <c r="E441" s="47"/>
      <c r="F441" s="18"/>
      <c r="G441" s="19"/>
      <c r="H441" s="19"/>
      <c r="J441" s="17"/>
      <c r="L441" s="19"/>
    </row>
    <row r="442" spans="1:12" s="8" customFormat="1" ht="24.95" customHeight="1" x14ac:dyDescent="0.25">
      <c r="A442" s="56"/>
      <c r="B442" s="50" t="s">
        <v>663</v>
      </c>
      <c r="C442" s="60" t="s">
        <v>876</v>
      </c>
      <c r="D442" s="136">
        <v>78500</v>
      </c>
      <c r="E442" s="47"/>
      <c r="G442" s="19"/>
      <c r="H442" s="19"/>
      <c r="J442" s="17"/>
      <c r="L442" s="19"/>
    </row>
    <row r="443" spans="1:12" s="8" customFormat="1" ht="24.95" customHeight="1" x14ac:dyDescent="0.25">
      <c r="A443" s="56"/>
      <c r="B443" s="50" t="s">
        <v>664</v>
      </c>
      <c r="C443" s="60" t="s">
        <v>860</v>
      </c>
      <c r="D443" s="136">
        <v>8000000</v>
      </c>
      <c r="E443" s="47"/>
      <c r="G443" s="19"/>
      <c r="H443" s="19"/>
      <c r="J443" s="17"/>
      <c r="L443" s="19"/>
    </row>
    <row r="444" spans="1:12" s="8" customFormat="1" ht="24.95" customHeight="1" x14ac:dyDescent="0.25">
      <c r="A444" s="56"/>
      <c r="B444" s="54" t="s">
        <v>665</v>
      </c>
      <c r="C444" s="64" t="s">
        <v>859</v>
      </c>
      <c r="D444" s="136">
        <v>2337500</v>
      </c>
      <c r="E444" s="47"/>
      <c r="G444" s="19"/>
      <c r="H444" s="19"/>
      <c r="J444" s="17"/>
      <c r="L444" s="19"/>
    </row>
    <row r="445" spans="1:12" s="8" customFormat="1" ht="24.95" customHeight="1" x14ac:dyDescent="0.25">
      <c r="A445" s="56"/>
      <c r="B445" s="54" t="s">
        <v>666</v>
      </c>
      <c r="C445" s="64" t="s">
        <v>861</v>
      </c>
      <c r="D445" s="136">
        <f>+D446+D447</f>
        <v>0</v>
      </c>
      <c r="E445" s="47"/>
      <c r="F445" s="18"/>
      <c r="G445" s="19"/>
      <c r="H445" s="19"/>
      <c r="J445" s="17"/>
      <c r="L445" s="19"/>
    </row>
    <row r="446" spans="1:12" s="8" customFormat="1" ht="24.95" customHeight="1" x14ac:dyDescent="0.25">
      <c r="A446" s="56"/>
      <c r="B446" s="53" t="s">
        <v>667</v>
      </c>
      <c r="C446" s="61" t="s">
        <v>1000</v>
      </c>
      <c r="D446" s="136"/>
      <c r="E446" s="47"/>
      <c r="G446" s="19"/>
      <c r="H446" s="19"/>
      <c r="J446" s="17"/>
      <c r="L446" s="19"/>
    </row>
    <row r="447" spans="1:12" s="8" customFormat="1" ht="24.95" customHeight="1" x14ac:dyDescent="0.25">
      <c r="A447" s="56"/>
      <c r="B447" s="53" t="s">
        <v>668</v>
      </c>
      <c r="C447" s="61" t="s">
        <v>862</v>
      </c>
      <c r="D447" s="136"/>
      <c r="E447" s="47"/>
      <c r="G447" s="19"/>
      <c r="H447" s="19"/>
      <c r="J447" s="17"/>
      <c r="L447" s="19"/>
    </row>
    <row r="448" spans="1:12" s="8" customFormat="1" ht="24.95" customHeight="1" x14ac:dyDescent="0.25">
      <c r="A448" s="56"/>
      <c r="B448" s="54" t="s">
        <v>669</v>
      </c>
      <c r="C448" s="64" t="s">
        <v>863</v>
      </c>
      <c r="D448" s="136">
        <f>+D449+D458</f>
        <v>0</v>
      </c>
      <c r="E448" s="47"/>
      <c r="F448" s="18"/>
      <c r="G448" s="19"/>
      <c r="H448" s="19"/>
      <c r="J448" s="17"/>
      <c r="L448" s="19"/>
    </row>
    <row r="449" spans="1:12" s="8" customFormat="1" ht="24.95" customHeight="1" x14ac:dyDescent="0.25">
      <c r="A449" s="56"/>
      <c r="B449" s="53" t="s">
        <v>670</v>
      </c>
      <c r="C449" s="61" t="s">
        <v>864</v>
      </c>
      <c r="D449" s="136">
        <f>SUM(D450:D457)</f>
        <v>0</v>
      </c>
      <c r="E449" s="47"/>
      <c r="F449" s="18"/>
      <c r="G449" s="19"/>
      <c r="H449" s="19"/>
      <c r="J449" s="17"/>
      <c r="L449" s="19"/>
    </row>
    <row r="450" spans="1:12" s="8" customFormat="1" ht="24.95" customHeight="1" x14ac:dyDescent="0.25">
      <c r="A450" s="56"/>
      <c r="B450" s="50" t="s">
        <v>922</v>
      </c>
      <c r="C450" s="60" t="s">
        <v>915</v>
      </c>
      <c r="D450" s="136"/>
      <c r="E450" s="47"/>
      <c r="G450" s="19"/>
      <c r="H450" s="19"/>
      <c r="J450" s="17"/>
      <c r="L450" s="19"/>
    </row>
    <row r="451" spans="1:12" s="8" customFormat="1" ht="24.95" customHeight="1" x14ac:dyDescent="0.25">
      <c r="A451" s="56"/>
      <c r="B451" s="50" t="s">
        <v>923</v>
      </c>
      <c r="C451" s="60" t="s">
        <v>916</v>
      </c>
      <c r="D451" s="136"/>
      <c r="E451" s="47"/>
      <c r="G451" s="19"/>
      <c r="H451" s="19"/>
      <c r="J451" s="17"/>
      <c r="L451" s="19"/>
    </row>
    <row r="452" spans="1:12" s="8" customFormat="1" ht="24.95" customHeight="1" x14ac:dyDescent="0.25">
      <c r="A452" s="56"/>
      <c r="B452" s="50" t="s">
        <v>924</v>
      </c>
      <c r="C452" s="60" t="s">
        <v>917</v>
      </c>
      <c r="D452" s="136"/>
      <c r="E452" s="47"/>
      <c r="G452" s="19"/>
      <c r="H452" s="19"/>
      <c r="J452" s="17"/>
      <c r="L452" s="19"/>
    </row>
    <row r="453" spans="1:12" s="8" customFormat="1" ht="24.95" customHeight="1" x14ac:dyDescent="0.25">
      <c r="A453" s="56"/>
      <c r="B453" s="50" t="s">
        <v>925</v>
      </c>
      <c r="C453" s="60" t="s">
        <v>918</v>
      </c>
      <c r="D453" s="136"/>
      <c r="E453" s="47"/>
      <c r="G453" s="19"/>
      <c r="H453" s="19"/>
      <c r="J453" s="17"/>
      <c r="L453" s="19"/>
    </row>
    <row r="454" spans="1:12" s="8" customFormat="1" ht="24.95" customHeight="1" x14ac:dyDescent="0.25">
      <c r="A454" s="56"/>
      <c r="B454" s="50" t="s">
        <v>926</v>
      </c>
      <c r="C454" s="60" t="s">
        <v>919</v>
      </c>
      <c r="D454" s="136"/>
      <c r="E454" s="47"/>
      <c r="G454" s="19"/>
      <c r="H454" s="19"/>
      <c r="J454" s="17"/>
      <c r="L454" s="19"/>
    </row>
    <row r="455" spans="1:12" s="8" customFormat="1" ht="24.95" customHeight="1" x14ac:dyDescent="0.25">
      <c r="A455" s="56"/>
      <c r="B455" s="50" t="s">
        <v>927</v>
      </c>
      <c r="C455" s="60" t="s">
        <v>936</v>
      </c>
      <c r="D455" s="136"/>
      <c r="E455" s="47"/>
      <c r="G455" s="19"/>
      <c r="H455" s="19"/>
      <c r="J455" s="17"/>
      <c r="L455" s="19"/>
    </row>
    <row r="456" spans="1:12" s="8" customFormat="1" ht="24.95" customHeight="1" x14ac:dyDescent="0.25">
      <c r="A456" s="56"/>
      <c r="B456" s="50" t="s">
        <v>928</v>
      </c>
      <c r="C456" s="60" t="s">
        <v>920</v>
      </c>
      <c r="D456" s="136"/>
      <c r="E456" s="47"/>
      <c r="G456" s="19"/>
      <c r="H456" s="19"/>
      <c r="J456" s="17"/>
      <c r="L456" s="19"/>
    </row>
    <row r="457" spans="1:12" s="8" customFormat="1" ht="24.95" customHeight="1" x14ac:dyDescent="0.25">
      <c r="A457" s="56"/>
      <c r="B457" s="50" t="s">
        <v>929</v>
      </c>
      <c r="C457" s="60" t="s">
        <v>921</v>
      </c>
      <c r="D457" s="136"/>
      <c r="E457" s="47"/>
      <c r="G457" s="19"/>
      <c r="H457" s="19"/>
      <c r="J457" s="17"/>
      <c r="L457" s="19"/>
    </row>
    <row r="458" spans="1:12" s="8" customFormat="1" ht="24.95" customHeight="1" x14ac:dyDescent="0.25">
      <c r="A458" s="56"/>
      <c r="B458" s="53" t="s">
        <v>671</v>
      </c>
      <c r="C458" s="61" t="s">
        <v>865</v>
      </c>
      <c r="D458" s="136">
        <f>SUM(D459:D464)</f>
        <v>0</v>
      </c>
      <c r="E458" s="47"/>
      <c r="F458" s="18"/>
      <c r="G458" s="19"/>
      <c r="H458" s="19"/>
      <c r="J458" s="17"/>
      <c r="L458" s="19"/>
    </row>
    <row r="459" spans="1:12" s="8" customFormat="1" ht="24.95" customHeight="1" x14ac:dyDescent="0.25">
      <c r="A459" s="56"/>
      <c r="B459" s="50" t="s">
        <v>930</v>
      </c>
      <c r="C459" s="60" t="s">
        <v>937</v>
      </c>
      <c r="D459" s="136"/>
      <c r="E459" s="47"/>
      <c r="G459" s="19"/>
      <c r="H459" s="19"/>
      <c r="J459" s="17"/>
      <c r="L459" s="19"/>
    </row>
    <row r="460" spans="1:12" s="8" customFormat="1" ht="24.95" customHeight="1" x14ac:dyDescent="0.25">
      <c r="A460" s="56"/>
      <c r="B460" s="50" t="s">
        <v>931</v>
      </c>
      <c r="C460" s="60" t="s">
        <v>938</v>
      </c>
      <c r="D460" s="136"/>
      <c r="E460" s="47"/>
      <c r="G460" s="19"/>
      <c r="H460" s="19"/>
      <c r="J460" s="17"/>
      <c r="L460" s="19"/>
    </row>
    <row r="461" spans="1:12" s="8" customFormat="1" ht="24.95" customHeight="1" x14ac:dyDescent="0.25">
      <c r="A461" s="56"/>
      <c r="B461" s="50" t="s">
        <v>932</v>
      </c>
      <c r="C461" s="60" t="s">
        <v>939</v>
      </c>
      <c r="D461" s="136"/>
      <c r="E461" s="47"/>
      <c r="G461" s="19"/>
      <c r="H461" s="19"/>
      <c r="J461" s="17"/>
      <c r="L461" s="19"/>
    </row>
    <row r="462" spans="1:12" s="8" customFormat="1" ht="24.95" customHeight="1" x14ac:dyDescent="0.25">
      <c r="A462" s="56"/>
      <c r="B462" s="50" t="s">
        <v>933</v>
      </c>
      <c r="C462" s="60" t="s">
        <v>940</v>
      </c>
      <c r="D462" s="136"/>
      <c r="E462" s="47"/>
      <c r="G462" s="19"/>
      <c r="H462" s="19"/>
      <c r="J462" s="17"/>
      <c r="L462" s="19"/>
    </row>
    <row r="463" spans="1:12" s="8" customFormat="1" ht="24.95" customHeight="1" x14ac:dyDescent="0.25">
      <c r="A463" s="56"/>
      <c r="B463" s="50" t="s">
        <v>934</v>
      </c>
      <c r="C463" s="60" t="s">
        <v>941</v>
      </c>
      <c r="D463" s="136"/>
      <c r="E463" s="47"/>
      <c r="G463" s="19"/>
      <c r="H463" s="19"/>
      <c r="J463" s="17"/>
      <c r="L463" s="19"/>
    </row>
    <row r="464" spans="1:12" s="8" customFormat="1" ht="24.95" customHeight="1" x14ac:dyDescent="0.25">
      <c r="A464" s="56"/>
      <c r="B464" s="50" t="s">
        <v>935</v>
      </c>
      <c r="C464" s="60" t="s">
        <v>942</v>
      </c>
      <c r="D464" s="136"/>
      <c r="E464" s="47"/>
      <c r="G464" s="19"/>
      <c r="H464" s="19"/>
      <c r="J464" s="17"/>
      <c r="L464" s="19"/>
    </row>
    <row r="465" spans="1:12" s="8" customFormat="1" ht="24.95" customHeight="1" x14ac:dyDescent="0.25">
      <c r="A465" s="56"/>
      <c r="B465" s="54" t="s">
        <v>672</v>
      </c>
      <c r="C465" s="64" t="s">
        <v>866</v>
      </c>
      <c r="D465" s="142">
        <f>+D466+D474+D475+D482</f>
        <v>600000</v>
      </c>
      <c r="E465" s="47"/>
      <c r="F465" s="18"/>
      <c r="G465" s="19"/>
      <c r="H465" s="19"/>
      <c r="J465" s="17"/>
      <c r="L465" s="19"/>
    </row>
    <row r="466" spans="1:12" s="8" customFormat="1" ht="24.95" customHeight="1" x14ac:dyDescent="0.25">
      <c r="A466" s="56"/>
      <c r="B466" s="53" t="s">
        <v>673</v>
      </c>
      <c r="C466" s="61" t="s">
        <v>867</v>
      </c>
      <c r="D466" s="136">
        <f>SUM(D467:D473)</f>
        <v>0</v>
      </c>
      <c r="E466" s="47"/>
      <c r="F466" s="18"/>
      <c r="G466" s="19"/>
      <c r="H466" s="19"/>
      <c r="J466" s="17"/>
      <c r="L466" s="19"/>
    </row>
    <row r="467" spans="1:12" s="8" customFormat="1" ht="24.95" customHeight="1" x14ac:dyDescent="0.25">
      <c r="A467" s="56"/>
      <c r="B467" s="50" t="s">
        <v>674</v>
      </c>
      <c r="C467" s="60" t="s">
        <v>868</v>
      </c>
      <c r="D467" s="136"/>
      <c r="E467" s="47"/>
      <c r="G467" s="19"/>
      <c r="H467" s="19"/>
      <c r="J467" s="17"/>
      <c r="L467" s="19"/>
    </row>
    <row r="468" spans="1:12" s="8" customFormat="1" ht="24.95" customHeight="1" x14ac:dyDescent="0.25">
      <c r="A468" s="56"/>
      <c r="B468" s="50" t="s">
        <v>675</v>
      </c>
      <c r="C468" s="60" t="s">
        <v>869</v>
      </c>
      <c r="D468" s="136"/>
      <c r="E468" s="47"/>
      <c r="G468" s="19"/>
      <c r="H468" s="19"/>
      <c r="J468" s="17"/>
      <c r="L468" s="19"/>
    </row>
    <row r="469" spans="1:12" s="8" customFormat="1" ht="24.95" customHeight="1" x14ac:dyDescent="0.25">
      <c r="A469" s="56"/>
      <c r="B469" s="50" t="s">
        <v>676</v>
      </c>
      <c r="C469" s="60" t="s">
        <v>870</v>
      </c>
      <c r="D469" s="136"/>
      <c r="E469" s="47"/>
      <c r="G469" s="19"/>
      <c r="H469" s="19"/>
      <c r="J469" s="17"/>
      <c r="L469" s="19"/>
    </row>
    <row r="470" spans="1:12" s="8" customFormat="1" ht="24.95" customHeight="1" x14ac:dyDescent="0.25">
      <c r="A470" s="56"/>
      <c r="B470" s="50" t="s">
        <v>677</v>
      </c>
      <c r="C470" s="60" t="s">
        <v>871</v>
      </c>
      <c r="D470" s="136"/>
      <c r="E470" s="47"/>
      <c r="G470" s="19"/>
      <c r="H470" s="19"/>
      <c r="J470" s="17"/>
      <c r="L470" s="19"/>
    </row>
    <row r="471" spans="1:12" s="8" customFormat="1" ht="24.95" customHeight="1" x14ac:dyDescent="0.25">
      <c r="A471" s="56"/>
      <c r="B471" s="50" t="s">
        <v>959</v>
      </c>
      <c r="C471" s="60" t="s">
        <v>875</v>
      </c>
      <c r="D471" s="136"/>
      <c r="E471" s="47"/>
      <c r="G471" s="19"/>
      <c r="H471" s="19"/>
      <c r="J471" s="17"/>
      <c r="L471" s="19"/>
    </row>
    <row r="472" spans="1:12" s="8" customFormat="1" ht="24.95" customHeight="1" x14ac:dyDescent="0.25">
      <c r="A472" s="56"/>
      <c r="B472" s="50" t="s">
        <v>678</v>
      </c>
      <c r="C472" s="60" t="s">
        <v>874</v>
      </c>
      <c r="D472" s="136"/>
      <c r="E472" s="47"/>
      <c r="G472" s="19"/>
      <c r="H472" s="19"/>
      <c r="J472" s="17"/>
      <c r="L472" s="19"/>
    </row>
    <row r="473" spans="1:12" s="47" customFormat="1" ht="24.95" customHeight="1" x14ac:dyDescent="0.25">
      <c r="A473" s="56"/>
      <c r="B473" s="50" t="s">
        <v>1026</v>
      </c>
      <c r="C473" s="60" t="s">
        <v>1027</v>
      </c>
      <c r="D473" s="136"/>
      <c r="G473" s="19"/>
      <c r="H473" s="19"/>
      <c r="J473" s="17"/>
      <c r="L473" s="19"/>
    </row>
    <row r="474" spans="1:12" s="8" customFormat="1" ht="24.95" customHeight="1" x14ac:dyDescent="0.25">
      <c r="A474" s="56"/>
      <c r="B474" s="53" t="s">
        <v>679</v>
      </c>
      <c r="C474" s="61" t="s">
        <v>872</v>
      </c>
      <c r="D474" s="136">
        <v>600000</v>
      </c>
      <c r="E474" s="47"/>
      <c r="G474" s="19"/>
      <c r="H474" s="19"/>
      <c r="J474" s="17"/>
      <c r="L474" s="19"/>
    </row>
    <row r="475" spans="1:12" s="8" customFormat="1" ht="24.95" customHeight="1" x14ac:dyDescent="0.25">
      <c r="A475" s="56"/>
      <c r="B475" s="53" t="s">
        <v>680</v>
      </c>
      <c r="C475" s="61" t="s">
        <v>969</v>
      </c>
      <c r="D475" s="136">
        <f>SUM(D476:D481)</f>
        <v>0</v>
      </c>
      <c r="E475" s="47"/>
      <c r="F475" s="18"/>
      <c r="G475" s="19"/>
      <c r="H475" s="19"/>
      <c r="J475" s="17"/>
      <c r="L475" s="19"/>
    </row>
    <row r="476" spans="1:12" s="8" customFormat="1" ht="24.95" customHeight="1" x14ac:dyDescent="0.25">
      <c r="A476" s="56"/>
      <c r="B476" s="50" t="s">
        <v>960</v>
      </c>
      <c r="C476" s="60" t="s">
        <v>910</v>
      </c>
      <c r="D476" s="136"/>
      <c r="E476" s="47"/>
      <c r="G476" s="19"/>
      <c r="H476" s="19"/>
      <c r="J476" s="17"/>
      <c r="L476" s="19"/>
    </row>
    <row r="477" spans="1:12" s="8" customFormat="1" ht="24.95" customHeight="1" x14ac:dyDescent="0.25">
      <c r="A477" s="56"/>
      <c r="B477" s="50" t="s">
        <v>681</v>
      </c>
      <c r="C477" s="60" t="s">
        <v>911</v>
      </c>
      <c r="D477" s="136"/>
      <c r="E477" s="47"/>
      <c r="G477" s="19"/>
      <c r="H477" s="19"/>
      <c r="J477" s="17"/>
      <c r="L477" s="19"/>
    </row>
    <row r="478" spans="1:12" s="8" customFormat="1" ht="24.95" customHeight="1" x14ac:dyDescent="0.25">
      <c r="A478" s="56"/>
      <c r="B478" s="50" t="s">
        <v>682</v>
      </c>
      <c r="C478" s="60" t="s">
        <v>912</v>
      </c>
      <c r="D478" s="136"/>
      <c r="E478" s="47"/>
      <c r="G478" s="19"/>
      <c r="H478" s="19"/>
      <c r="J478" s="17"/>
      <c r="L478" s="19"/>
    </row>
    <row r="479" spans="1:12" s="8" customFormat="1" ht="24.95" customHeight="1" x14ac:dyDescent="0.25">
      <c r="A479" s="56"/>
      <c r="B479" s="50" t="s">
        <v>683</v>
      </c>
      <c r="C479" s="60" t="s">
        <v>913</v>
      </c>
      <c r="D479" s="136"/>
      <c r="E479" s="47"/>
      <c r="G479" s="19"/>
      <c r="H479" s="19"/>
      <c r="J479" s="17"/>
      <c r="L479" s="19"/>
    </row>
    <row r="480" spans="1:12" s="8" customFormat="1" ht="24.95" customHeight="1" x14ac:dyDescent="0.25">
      <c r="A480" s="56"/>
      <c r="B480" s="50" t="s">
        <v>684</v>
      </c>
      <c r="C480" s="60" t="s">
        <v>914</v>
      </c>
      <c r="D480" s="136"/>
      <c r="E480" s="47"/>
      <c r="G480" s="19"/>
      <c r="H480" s="19"/>
      <c r="J480" s="17"/>
      <c r="L480" s="19"/>
    </row>
    <row r="481" spans="1:12" s="47" customFormat="1" ht="24.95" customHeight="1" x14ac:dyDescent="0.25">
      <c r="A481" s="56"/>
      <c r="B481" s="50" t="s">
        <v>1028</v>
      </c>
      <c r="C481" s="60" t="s">
        <v>1029</v>
      </c>
      <c r="D481" s="136"/>
      <c r="G481" s="19"/>
      <c r="H481" s="19"/>
      <c r="J481" s="17"/>
      <c r="L481" s="19"/>
    </row>
    <row r="482" spans="1:12" s="8" customFormat="1" ht="24.95" customHeight="1" x14ac:dyDescent="0.25">
      <c r="A482" s="56"/>
      <c r="B482" s="53" t="s">
        <v>685</v>
      </c>
      <c r="C482" s="61" t="s">
        <v>873</v>
      </c>
      <c r="D482" s="136">
        <f>SUM(D483:D492)</f>
        <v>0</v>
      </c>
      <c r="E482" s="47"/>
      <c r="F482" s="18"/>
      <c r="G482" s="19"/>
      <c r="H482" s="19"/>
      <c r="J482" s="17"/>
      <c r="L482" s="19"/>
    </row>
    <row r="483" spans="1:12" s="8" customFormat="1" ht="24.95" customHeight="1" x14ac:dyDescent="0.25">
      <c r="A483" s="56"/>
      <c r="B483" s="57" t="s">
        <v>686</v>
      </c>
      <c r="C483" s="65" t="s">
        <v>1119</v>
      </c>
      <c r="D483" s="136"/>
      <c r="E483" s="47"/>
      <c r="G483" s="19"/>
      <c r="H483" s="19"/>
      <c r="J483" s="17"/>
      <c r="L483" s="19"/>
    </row>
    <row r="484" spans="1:12" s="8" customFormat="1" ht="24.95" customHeight="1" x14ac:dyDescent="0.25">
      <c r="A484" s="56"/>
      <c r="B484" s="57" t="s">
        <v>687</v>
      </c>
      <c r="C484" s="65" t="s">
        <v>1120</v>
      </c>
      <c r="D484" s="136"/>
      <c r="E484" s="47"/>
      <c r="G484" s="19"/>
      <c r="H484" s="19"/>
      <c r="J484" s="17"/>
      <c r="L484" s="19"/>
    </row>
    <row r="485" spans="1:12" s="8" customFormat="1" ht="24.95" customHeight="1" x14ac:dyDescent="0.25">
      <c r="A485" s="56"/>
      <c r="B485" s="57" t="s">
        <v>688</v>
      </c>
      <c r="C485" s="65" t="s">
        <v>1121</v>
      </c>
      <c r="D485" s="136"/>
      <c r="E485" s="47"/>
      <c r="G485" s="19"/>
      <c r="H485" s="19"/>
      <c r="J485" s="17"/>
      <c r="L485" s="19"/>
    </row>
    <row r="486" spans="1:12" s="8" customFormat="1" ht="24.95" customHeight="1" x14ac:dyDescent="0.25">
      <c r="A486" s="56"/>
      <c r="B486" s="50" t="s">
        <v>689</v>
      </c>
      <c r="C486" s="60" t="s">
        <v>1122</v>
      </c>
      <c r="D486" s="136"/>
      <c r="E486" s="47"/>
      <c r="G486" s="19"/>
      <c r="H486" s="19"/>
      <c r="J486" s="17"/>
      <c r="L486" s="19"/>
    </row>
    <row r="487" spans="1:12" s="8" customFormat="1" ht="24.95" customHeight="1" x14ac:dyDescent="0.25">
      <c r="A487" s="56"/>
      <c r="B487" s="50" t="s">
        <v>690</v>
      </c>
      <c r="C487" s="60" t="s">
        <v>1123</v>
      </c>
      <c r="D487" s="136"/>
      <c r="E487" s="47"/>
      <c r="G487" s="19"/>
      <c r="H487" s="19"/>
      <c r="J487" s="17"/>
      <c r="L487" s="19"/>
    </row>
    <row r="488" spans="1:12" s="8" customFormat="1" ht="24.95" customHeight="1" x14ac:dyDescent="0.25">
      <c r="A488" s="56"/>
      <c r="B488" s="50" t="s">
        <v>1107</v>
      </c>
      <c r="C488" s="60" t="s">
        <v>1075</v>
      </c>
      <c r="D488" s="136"/>
      <c r="E488" s="47"/>
      <c r="G488" s="19"/>
      <c r="H488" s="19"/>
      <c r="J488" s="17"/>
      <c r="L488" s="19"/>
    </row>
    <row r="489" spans="1:12" s="8" customFormat="1" ht="24.95" customHeight="1" x14ac:dyDescent="0.25">
      <c r="A489" s="56"/>
      <c r="B489" s="50" t="s">
        <v>1108</v>
      </c>
      <c r="C489" s="60" t="s">
        <v>1076</v>
      </c>
      <c r="D489" s="136"/>
      <c r="E489" s="47"/>
      <c r="G489" s="19"/>
      <c r="H489" s="19"/>
      <c r="J489" s="17"/>
      <c r="L489" s="19"/>
    </row>
    <row r="490" spans="1:12" s="8" customFormat="1" ht="24.95" customHeight="1" x14ac:dyDescent="0.25">
      <c r="A490" s="56"/>
      <c r="B490" s="50" t="s">
        <v>1109</v>
      </c>
      <c r="C490" s="60" t="s">
        <v>1077</v>
      </c>
      <c r="D490" s="136"/>
      <c r="E490" s="47"/>
      <c r="G490" s="19"/>
      <c r="H490" s="19"/>
      <c r="J490" s="17"/>
      <c r="L490" s="19"/>
    </row>
    <row r="491" spans="1:12" s="8" customFormat="1" ht="24.95" customHeight="1" x14ac:dyDescent="0.25">
      <c r="A491" s="56"/>
      <c r="B491" s="50" t="s">
        <v>1110</v>
      </c>
      <c r="C491" s="60" t="s">
        <v>1089</v>
      </c>
      <c r="D491" s="136"/>
      <c r="E491" s="47"/>
      <c r="G491" s="19"/>
      <c r="H491" s="19"/>
      <c r="J491" s="17"/>
      <c r="L491" s="19"/>
    </row>
    <row r="492" spans="1:12" s="8" customFormat="1" ht="24.95" customHeight="1" x14ac:dyDescent="0.25">
      <c r="A492" s="56"/>
      <c r="B492" s="57" t="s">
        <v>691</v>
      </c>
      <c r="C492" s="4" t="s">
        <v>1090</v>
      </c>
      <c r="D492" s="136"/>
      <c r="E492" s="47"/>
      <c r="G492" s="19"/>
      <c r="H492" s="19"/>
      <c r="J492" s="17"/>
      <c r="L492" s="19"/>
    </row>
    <row r="493" spans="1:12" s="10" customFormat="1" ht="24.95" customHeight="1" x14ac:dyDescent="0.25">
      <c r="A493" s="52"/>
      <c r="B493" s="54" t="s">
        <v>692</v>
      </c>
      <c r="C493" s="64" t="s">
        <v>693</v>
      </c>
      <c r="D493" s="143">
        <f>+D465+D448+D438+D430+D388+D378+D370+D201+D161+D445</f>
        <v>1145265693</v>
      </c>
      <c r="E493" s="47"/>
      <c r="F493" s="18"/>
      <c r="G493" s="19"/>
      <c r="H493" s="19"/>
      <c r="J493" s="17"/>
      <c r="L493" s="19"/>
    </row>
    <row r="494" spans="1:12" s="10" customFormat="1" ht="24.95" customHeight="1" x14ac:dyDescent="0.25">
      <c r="A494" s="52"/>
      <c r="B494" s="51"/>
      <c r="C494" s="64" t="s">
        <v>694</v>
      </c>
      <c r="D494" s="136"/>
      <c r="E494" s="47"/>
      <c r="F494" s="8"/>
      <c r="G494" s="19"/>
      <c r="H494" s="19"/>
      <c r="J494" s="17"/>
      <c r="L494" s="19"/>
    </row>
    <row r="495" spans="1:12" s="10" customFormat="1" ht="24.95" customHeight="1" x14ac:dyDescent="0.25">
      <c r="A495" s="52"/>
      <c r="B495" s="54" t="s">
        <v>695</v>
      </c>
      <c r="C495" s="64" t="s">
        <v>696</v>
      </c>
      <c r="D495" s="142">
        <f>+D496+D497+D498</f>
        <v>3000</v>
      </c>
      <c r="E495" s="47"/>
      <c r="F495" s="18"/>
      <c r="G495" s="19"/>
      <c r="H495" s="19"/>
      <c r="J495" s="17"/>
      <c r="L495" s="19"/>
    </row>
    <row r="496" spans="1:12" s="10" customFormat="1" ht="24.95" customHeight="1" x14ac:dyDescent="0.25">
      <c r="A496" s="52"/>
      <c r="B496" s="53" t="s">
        <v>697</v>
      </c>
      <c r="C496" s="61" t="s">
        <v>698</v>
      </c>
      <c r="D496" s="136"/>
      <c r="E496" s="47"/>
      <c r="F496" s="8"/>
      <c r="G496" s="19"/>
      <c r="H496" s="19"/>
      <c r="J496" s="17"/>
      <c r="L496" s="19"/>
    </row>
    <row r="497" spans="1:12" s="10" customFormat="1" ht="24.95" customHeight="1" x14ac:dyDescent="0.25">
      <c r="A497" s="52"/>
      <c r="B497" s="53" t="s">
        <v>699</v>
      </c>
      <c r="C497" s="61" t="s">
        <v>700</v>
      </c>
      <c r="D497" s="136"/>
      <c r="E497" s="47"/>
      <c r="F497" s="8"/>
      <c r="G497" s="19"/>
      <c r="H497" s="19"/>
      <c r="J497" s="17"/>
      <c r="L497" s="19"/>
    </row>
    <row r="498" spans="1:12" s="10" customFormat="1" ht="24.95" customHeight="1" x14ac:dyDescent="0.25">
      <c r="A498" s="52"/>
      <c r="B498" s="53" t="s">
        <v>701</v>
      </c>
      <c r="C498" s="61" t="s">
        <v>702</v>
      </c>
      <c r="D498" s="136">
        <v>3000</v>
      </c>
      <c r="E498" s="47"/>
      <c r="F498" s="8"/>
      <c r="G498" s="19"/>
      <c r="H498" s="19"/>
      <c r="J498" s="17"/>
      <c r="L498" s="19"/>
    </row>
    <row r="499" spans="1:12" s="10" customFormat="1" ht="24.95" customHeight="1" x14ac:dyDescent="0.25">
      <c r="A499" s="52"/>
      <c r="B499" s="54" t="s">
        <v>703</v>
      </c>
      <c r="C499" s="64" t="s">
        <v>704</v>
      </c>
      <c r="D499" s="136">
        <f>SUM(D500:D504)</f>
        <v>10000</v>
      </c>
      <c r="E499" s="47"/>
      <c r="F499" s="18"/>
      <c r="G499" s="19"/>
      <c r="H499" s="19"/>
      <c r="J499" s="17"/>
      <c r="L499" s="19"/>
    </row>
    <row r="500" spans="1:12" s="10" customFormat="1" ht="24.95" customHeight="1" x14ac:dyDescent="0.25">
      <c r="A500" s="52"/>
      <c r="B500" s="53" t="s">
        <v>705</v>
      </c>
      <c r="C500" s="61" t="s">
        <v>706</v>
      </c>
      <c r="D500" s="136"/>
      <c r="E500" s="47"/>
      <c r="F500" s="8"/>
      <c r="G500" s="19"/>
      <c r="H500" s="19"/>
      <c r="J500" s="17"/>
      <c r="L500" s="19"/>
    </row>
    <row r="501" spans="1:12" s="10" customFormat="1" ht="24.95" customHeight="1" x14ac:dyDescent="0.25">
      <c r="A501" s="52"/>
      <c r="B501" s="53" t="s">
        <v>707</v>
      </c>
      <c r="C501" s="61" t="s">
        <v>708</v>
      </c>
      <c r="D501" s="136">
        <v>10000</v>
      </c>
      <c r="E501" s="47"/>
      <c r="F501" s="8"/>
      <c r="G501" s="19"/>
      <c r="H501" s="19"/>
      <c r="J501" s="17"/>
      <c r="L501" s="19"/>
    </row>
    <row r="502" spans="1:12" s="10" customFormat="1" ht="24.95" customHeight="1" x14ac:dyDescent="0.25">
      <c r="A502" s="52"/>
      <c r="B502" s="53" t="s">
        <v>709</v>
      </c>
      <c r="C502" s="61" t="s">
        <v>710</v>
      </c>
      <c r="D502" s="136"/>
      <c r="E502" s="47"/>
      <c r="F502" s="8"/>
      <c r="G502" s="19"/>
      <c r="H502" s="19"/>
      <c r="J502" s="17"/>
      <c r="L502" s="19"/>
    </row>
    <row r="503" spans="1:12" s="10" customFormat="1" ht="24.95" customHeight="1" x14ac:dyDescent="0.25">
      <c r="A503" s="52"/>
      <c r="B503" s="53" t="s">
        <v>711</v>
      </c>
      <c r="C503" s="61" t="s">
        <v>712</v>
      </c>
      <c r="D503" s="136"/>
      <c r="E503" s="47"/>
      <c r="F503" s="8"/>
      <c r="G503" s="19"/>
      <c r="H503" s="19"/>
      <c r="J503" s="17"/>
      <c r="L503" s="19"/>
    </row>
    <row r="504" spans="1:12" s="10" customFormat="1" ht="24.95" customHeight="1" x14ac:dyDescent="0.25">
      <c r="A504" s="52"/>
      <c r="B504" s="53" t="s">
        <v>713</v>
      </c>
      <c r="C504" s="61" t="s">
        <v>714</v>
      </c>
      <c r="D504" s="136"/>
      <c r="E504" s="47"/>
      <c r="F504" s="8"/>
      <c r="G504" s="19"/>
      <c r="H504" s="19"/>
      <c r="J504" s="17"/>
      <c r="L504" s="19"/>
    </row>
    <row r="505" spans="1:12" s="10" customFormat="1" ht="24.95" customHeight="1" x14ac:dyDescent="0.25">
      <c r="A505" s="52"/>
      <c r="B505" s="54" t="s">
        <v>715</v>
      </c>
      <c r="C505" s="64" t="s">
        <v>716</v>
      </c>
      <c r="D505" s="142">
        <f>SUM(D506:D508)</f>
        <v>338058</v>
      </c>
      <c r="E505" s="47"/>
      <c r="F505" s="18"/>
      <c r="G505" s="19"/>
      <c r="H505" s="19"/>
      <c r="J505" s="17"/>
      <c r="L505" s="19"/>
    </row>
    <row r="506" spans="1:12" s="10" customFormat="1" ht="24.95" customHeight="1" x14ac:dyDescent="0.25">
      <c r="A506" s="52"/>
      <c r="B506" s="53" t="s">
        <v>717</v>
      </c>
      <c r="C506" s="61" t="s">
        <v>718</v>
      </c>
      <c r="D506" s="136"/>
      <c r="E506" s="47"/>
      <c r="F506" s="8"/>
      <c r="G506" s="19"/>
      <c r="H506" s="19"/>
      <c r="J506" s="17"/>
      <c r="L506" s="19"/>
    </row>
    <row r="507" spans="1:12" s="10" customFormat="1" ht="24.95" customHeight="1" x14ac:dyDescent="0.25">
      <c r="A507" s="52"/>
      <c r="B507" s="53" t="s">
        <v>719</v>
      </c>
      <c r="C507" s="61" t="s">
        <v>720</v>
      </c>
      <c r="D507" s="136">
        <v>338058</v>
      </c>
      <c r="E507" s="47"/>
      <c r="F507" s="8"/>
      <c r="G507" s="19"/>
      <c r="H507" s="19"/>
      <c r="J507" s="17"/>
      <c r="L507" s="19"/>
    </row>
    <row r="508" spans="1:12" s="10" customFormat="1" ht="24.95" customHeight="1" x14ac:dyDescent="0.25">
      <c r="A508" s="52"/>
      <c r="B508" s="53" t="s">
        <v>721</v>
      </c>
      <c r="C508" s="61" t="s">
        <v>722</v>
      </c>
      <c r="D508" s="136"/>
      <c r="E508" s="47"/>
      <c r="F508" s="8"/>
      <c r="G508" s="19"/>
      <c r="H508" s="19"/>
      <c r="J508" s="17"/>
      <c r="L508" s="19"/>
    </row>
    <row r="509" spans="1:12" s="10" customFormat="1" ht="24.95" customHeight="1" x14ac:dyDescent="0.25">
      <c r="A509" s="11"/>
      <c r="B509" s="54" t="s">
        <v>723</v>
      </c>
      <c r="C509" s="64" t="s">
        <v>724</v>
      </c>
      <c r="D509" s="136">
        <f>SUM(D510:D511)</f>
        <v>0</v>
      </c>
      <c r="E509" s="47"/>
      <c r="F509" s="18"/>
      <c r="G509" s="19"/>
      <c r="H509" s="19"/>
      <c r="J509" s="17"/>
      <c r="L509" s="19"/>
    </row>
    <row r="510" spans="1:12" s="10" customFormat="1" ht="24.95" customHeight="1" x14ac:dyDescent="0.25">
      <c r="A510" s="11"/>
      <c r="B510" s="53" t="s">
        <v>725</v>
      </c>
      <c r="C510" s="61" t="s">
        <v>726</v>
      </c>
      <c r="D510" s="136"/>
      <c r="E510" s="47"/>
      <c r="F510" s="8"/>
      <c r="G510" s="19"/>
      <c r="H510" s="19"/>
      <c r="J510" s="17"/>
      <c r="L510" s="19"/>
    </row>
    <row r="511" spans="1:12" s="10" customFormat="1" ht="24.95" customHeight="1" x14ac:dyDescent="0.25">
      <c r="A511" s="52"/>
      <c r="B511" s="53" t="s">
        <v>727</v>
      </c>
      <c r="C511" s="61" t="s">
        <v>728</v>
      </c>
      <c r="D511" s="136"/>
      <c r="E511" s="47"/>
      <c r="F511" s="8"/>
      <c r="G511" s="19"/>
      <c r="H511" s="19"/>
      <c r="J511" s="17"/>
      <c r="L511" s="19"/>
    </row>
    <row r="512" spans="1:12" s="10" customFormat="1" ht="24.95" customHeight="1" x14ac:dyDescent="0.25">
      <c r="A512" s="11"/>
      <c r="B512" s="54" t="s">
        <v>729</v>
      </c>
      <c r="C512" s="64" t="s">
        <v>730</v>
      </c>
      <c r="D512" s="142">
        <f>+D495+D499-D505-D509</f>
        <v>-325058</v>
      </c>
      <c r="E512" s="47"/>
      <c r="F512" s="18"/>
      <c r="G512" s="19"/>
      <c r="H512" s="19"/>
      <c r="J512" s="17"/>
      <c r="L512" s="19"/>
    </row>
    <row r="513" spans="1:12" s="10" customFormat="1" ht="24.95" customHeight="1" x14ac:dyDescent="0.25">
      <c r="A513" s="52"/>
      <c r="B513" s="51"/>
      <c r="C513" s="64" t="s">
        <v>731</v>
      </c>
      <c r="D513" s="136"/>
      <c r="E513" s="47"/>
      <c r="F513" s="8"/>
      <c r="G513" s="19"/>
      <c r="H513" s="19"/>
      <c r="J513" s="17"/>
      <c r="L513" s="19"/>
    </row>
    <row r="514" spans="1:12" s="10" customFormat="1" ht="24.95" customHeight="1" x14ac:dyDescent="0.25">
      <c r="A514" s="52"/>
      <c r="B514" s="54" t="s">
        <v>732</v>
      </c>
      <c r="C514" s="64" t="s">
        <v>733</v>
      </c>
      <c r="D514" s="136"/>
      <c r="E514" s="47"/>
      <c r="F514" s="8"/>
      <c r="G514" s="19"/>
      <c r="H514" s="19"/>
      <c r="J514" s="17"/>
      <c r="L514" s="19"/>
    </row>
    <row r="515" spans="1:12" s="10" customFormat="1" ht="24.95" customHeight="1" x14ac:dyDescent="0.25">
      <c r="A515" s="52"/>
      <c r="B515" s="54" t="s">
        <v>734</v>
      </c>
      <c r="C515" s="64" t="s">
        <v>735</v>
      </c>
      <c r="D515" s="136"/>
      <c r="E515" s="47"/>
      <c r="F515" s="8"/>
      <c r="G515" s="19"/>
      <c r="H515" s="19"/>
      <c r="J515" s="17"/>
      <c r="L515" s="19"/>
    </row>
    <row r="516" spans="1:12" s="10" customFormat="1" ht="24.95" customHeight="1" x14ac:dyDescent="0.25">
      <c r="A516" s="52"/>
      <c r="B516" s="54" t="s">
        <v>736</v>
      </c>
      <c r="C516" s="64" t="s">
        <v>737</v>
      </c>
      <c r="D516" s="136">
        <f>+D514-D515</f>
        <v>0</v>
      </c>
      <c r="E516" s="47"/>
      <c r="F516" s="18"/>
      <c r="G516" s="19"/>
      <c r="H516" s="19"/>
      <c r="J516" s="17"/>
      <c r="L516" s="19"/>
    </row>
    <row r="517" spans="1:12" s="10" customFormat="1" ht="24.95" customHeight="1" x14ac:dyDescent="0.25">
      <c r="A517" s="52"/>
      <c r="B517" s="51"/>
      <c r="C517" s="64" t="s">
        <v>738</v>
      </c>
      <c r="D517" s="136"/>
      <c r="E517" s="47"/>
      <c r="F517" s="8"/>
      <c r="G517" s="19"/>
      <c r="H517" s="19"/>
      <c r="J517" s="17"/>
      <c r="L517" s="19"/>
    </row>
    <row r="518" spans="1:12" s="10" customFormat="1" ht="24.95" customHeight="1" x14ac:dyDescent="0.25">
      <c r="A518" s="52"/>
      <c r="B518" s="54" t="s">
        <v>739</v>
      </c>
      <c r="C518" s="64" t="s">
        <v>740</v>
      </c>
      <c r="D518" s="142">
        <f>+D519+D520</f>
        <v>0</v>
      </c>
      <c r="E518" s="47"/>
      <c r="F518" s="18"/>
      <c r="G518" s="19"/>
      <c r="H518" s="19"/>
      <c r="J518" s="17"/>
      <c r="L518" s="19"/>
    </row>
    <row r="519" spans="1:12" s="10" customFormat="1" ht="24.95" customHeight="1" x14ac:dyDescent="0.25">
      <c r="A519" s="52"/>
      <c r="B519" s="53" t="s">
        <v>741</v>
      </c>
      <c r="C519" s="61" t="s">
        <v>742</v>
      </c>
      <c r="D519" s="136"/>
      <c r="E519" s="47"/>
      <c r="F519" s="8"/>
      <c r="G519" s="19"/>
      <c r="H519" s="19"/>
      <c r="J519" s="17"/>
      <c r="L519" s="19"/>
    </row>
    <row r="520" spans="1:12" s="10" customFormat="1" ht="24.95" customHeight="1" x14ac:dyDescent="0.25">
      <c r="A520" s="52"/>
      <c r="B520" s="53" t="s">
        <v>743</v>
      </c>
      <c r="C520" s="61" t="s">
        <v>744</v>
      </c>
      <c r="D520" s="142">
        <f>+D521+D522+D533+D543</f>
        <v>0</v>
      </c>
      <c r="E520" s="47"/>
      <c r="F520" s="18"/>
      <c r="G520" s="19"/>
      <c r="H520" s="19"/>
      <c r="J520" s="17"/>
      <c r="L520" s="19"/>
    </row>
    <row r="521" spans="1:12" s="10" customFormat="1" ht="24.95" customHeight="1" x14ac:dyDescent="0.25">
      <c r="A521" s="52"/>
      <c r="B521" s="50" t="s">
        <v>745</v>
      </c>
      <c r="C521" s="60" t="s">
        <v>746</v>
      </c>
      <c r="D521" s="136"/>
      <c r="E521" s="47"/>
      <c r="F521" s="8"/>
      <c r="G521" s="19"/>
      <c r="H521" s="19"/>
      <c r="J521" s="17"/>
      <c r="L521" s="19"/>
    </row>
    <row r="522" spans="1:12" s="10" customFormat="1" ht="24.95" customHeight="1" x14ac:dyDescent="0.25">
      <c r="A522" s="52"/>
      <c r="B522" s="50" t="s">
        <v>747</v>
      </c>
      <c r="C522" s="60" t="s">
        <v>748</v>
      </c>
      <c r="D522" s="136">
        <f>+D523+D524+D525</f>
        <v>0</v>
      </c>
      <c r="E522" s="47"/>
      <c r="F522" s="18"/>
      <c r="G522" s="19"/>
      <c r="H522" s="19"/>
      <c r="J522" s="17"/>
      <c r="L522" s="19"/>
    </row>
    <row r="523" spans="1:12" s="8" customFormat="1" ht="24.95" customHeight="1" x14ac:dyDescent="0.25">
      <c r="A523" s="56"/>
      <c r="B523" s="50" t="s">
        <v>961</v>
      </c>
      <c r="C523" s="60" t="s">
        <v>877</v>
      </c>
      <c r="D523" s="136"/>
      <c r="E523" s="47"/>
      <c r="G523" s="19"/>
      <c r="H523" s="19"/>
      <c r="J523" s="17"/>
      <c r="L523" s="19"/>
    </row>
    <row r="524" spans="1:12" s="8" customFormat="1" ht="24.95" customHeight="1" x14ac:dyDescent="0.25">
      <c r="A524" s="56" t="s">
        <v>16</v>
      </c>
      <c r="B524" s="50" t="s">
        <v>749</v>
      </c>
      <c r="C524" s="60" t="s">
        <v>878</v>
      </c>
      <c r="D524" s="136"/>
      <c r="E524" s="47"/>
      <c r="G524" s="19"/>
      <c r="H524" s="19"/>
      <c r="J524" s="17"/>
      <c r="L524" s="19"/>
    </row>
    <row r="525" spans="1:12" s="8" customFormat="1" ht="24.95" customHeight="1" x14ac:dyDescent="0.25">
      <c r="A525" s="56"/>
      <c r="B525" s="50" t="s">
        <v>750</v>
      </c>
      <c r="C525" s="60" t="s">
        <v>879</v>
      </c>
      <c r="D525" s="136">
        <f>SUM(D526:D532)</f>
        <v>0</v>
      </c>
      <c r="E525" s="47"/>
      <c r="F525" s="18"/>
      <c r="G525" s="19"/>
      <c r="H525" s="19"/>
      <c r="J525" s="17"/>
      <c r="L525" s="19"/>
    </row>
    <row r="526" spans="1:12" s="8" customFormat="1" ht="24.95" customHeight="1" x14ac:dyDescent="0.25">
      <c r="A526" s="56" t="s">
        <v>15</v>
      </c>
      <c r="B526" s="51" t="s">
        <v>751</v>
      </c>
      <c r="C526" s="62" t="s">
        <v>880</v>
      </c>
      <c r="D526" s="136"/>
      <c r="E526" s="47"/>
      <c r="G526" s="19"/>
      <c r="H526" s="19"/>
      <c r="J526" s="17"/>
      <c r="L526" s="19"/>
    </row>
    <row r="527" spans="1:12" s="8" customFormat="1" ht="24.95" customHeight="1" x14ac:dyDescent="0.25">
      <c r="A527" s="56"/>
      <c r="B527" s="51" t="s">
        <v>752</v>
      </c>
      <c r="C527" s="62" t="s">
        <v>881</v>
      </c>
      <c r="D527" s="136"/>
      <c r="E527" s="47"/>
      <c r="G527" s="19"/>
      <c r="H527" s="19"/>
      <c r="J527" s="17"/>
      <c r="L527" s="19"/>
    </row>
    <row r="528" spans="1:12" s="8" customFormat="1" ht="24.95" customHeight="1" x14ac:dyDescent="0.25">
      <c r="A528" s="56"/>
      <c r="B528" s="51" t="s">
        <v>753</v>
      </c>
      <c r="C528" s="62" t="s">
        <v>882</v>
      </c>
      <c r="D528" s="136"/>
      <c r="E528" s="47"/>
      <c r="G528" s="19"/>
      <c r="H528" s="19"/>
      <c r="J528" s="17"/>
      <c r="L528" s="19"/>
    </row>
    <row r="529" spans="1:12" s="8" customFormat="1" ht="24.95" customHeight="1" x14ac:dyDescent="0.25">
      <c r="A529" s="56"/>
      <c r="B529" s="51" t="s">
        <v>754</v>
      </c>
      <c r="C529" s="62" t="s">
        <v>883</v>
      </c>
      <c r="D529" s="136"/>
      <c r="E529" s="47"/>
      <c r="G529" s="19"/>
      <c r="H529" s="19"/>
      <c r="J529" s="17"/>
      <c r="L529" s="19"/>
    </row>
    <row r="530" spans="1:12" s="8" customFormat="1" ht="24.95" customHeight="1" x14ac:dyDescent="0.25">
      <c r="A530" s="56"/>
      <c r="B530" s="51" t="s">
        <v>755</v>
      </c>
      <c r="C530" s="62" t="s">
        <v>884</v>
      </c>
      <c r="D530" s="136"/>
      <c r="E530" s="47"/>
      <c r="G530" s="19"/>
      <c r="H530" s="19"/>
      <c r="J530" s="17"/>
      <c r="L530" s="19"/>
    </row>
    <row r="531" spans="1:12" s="8" customFormat="1" ht="24.95" customHeight="1" x14ac:dyDescent="0.25">
      <c r="A531" s="56"/>
      <c r="B531" s="51" t="s">
        <v>756</v>
      </c>
      <c r="C531" s="62" t="s">
        <v>885</v>
      </c>
      <c r="D531" s="136"/>
      <c r="E531" s="47"/>
      <c r="G531" s="19"/>
      <c r="H531" s="19"/>
      <c r="J531" s="17"/>
      <c r="L531" s="19"/>
    </row>
    <row r="532" spans="1:12" s="8" customFormat="1" ht="24.95" customHeight="1" x14ac:dyDescent="0.25">
      <c r="A532" s="56"/>
      <c r="B532" s="51" t="s">
        <v>757</v>
      </c>
      <c r="C532" s="62" t="s">
        <v>886</v>
      </c>
      <c r="D532" s="136"/>
      <c r="E532" s="47"/>
      <c r="G532" s="19"/>
      <c r="H532" s="19"/>
      <c r="J532" s="17"/>
      <c r="L532" s="19"/>
    </row>
    <row r="533" spans="1:12" s="8" customFormat="1" ht="24.95" customHeight="1" x14ac:dyDescent="0.25">
      <c r="A533" s="56"/>
      <c r="B533" s="50" t="s">
        <v>758</v>
      </c>
      <c r="C533" s="60" t="s">
        <v>759</v>
      </c>
      <c r="D533" s="136">
        <f>+D534+D535</f>
        <v>0</v>
      </c>
      <c r="E533" s="47"/>
      <c r="F533" s="18"/>
      <c r="G533" s="19"/>
      <c r="H533" s="19"/>
      <c r="J533" s="17"/>
      <c r="L533" s="19"/>
    </row>
    <row r="534" spans="1:12" s="10" customFormat="1" ht="24.95" customHeight="1" x14ac:dyDescent="0.25">
      <c r="A534" s="52" t="s">
        <v>16</v>
      </c>
      <c r="B534" s="50" t="s">
        <v>760</v>
      </c>
      <c r="C534" s="60" t="s">
        <v>761</v>
      </c>
      <c r="D534" s="136"/>
      <c r="E534" s="47"/>
      <c r="F534" s="8"/>
      <c r="G534" s="19"/>
      <c r="H534" s="19"/>
      <c r="J534" s="17"/>
      <c r="L534" s="19"/>
    </row>
    <row r="535" spans="1:12" s="10" customFormat="1" ht="24.95" customHeight="1" x14ac:dyDescent="0.25">
      <c r="A535" s="52"/>
      <c r="B535" s="50" t="s">
        <v>762</v>
      </c>
      <c r="C535" s="60" t="s">
        <v>763</v>
      </c>
      <c r="D535" s="136">
        <f>D536+D537+D538+D539+D540+D541</f>
        <v>0</v>
      </c>
      <c r="E535" s="47"/>
      <c r="F535" s="18"/>
      <c r="G535" s="19"/>
      <c r="H535" s="19"/>
      <c r="J535" s="17"/>
      <c r="L535" s="19"/>
    </row>
    <row r="536" spans="1:12" s="10" customFormat="1" ht="24.95" customHeight="1" x14ac:dyDescent="0.25">
      <c r="A536" s="52" t="s">
        <v>15</v>
      </c>
      <c r="B536" s="51" t="s">
        <v>764</v>
      </c>
      <c r="C536" s="62" t="s">
        <v>765</v>
      </c>
      <c r="D536" s="136"/>
      <c r="E536" s="47"/>
      <c r="F536" s="8"/>
      <c r="G536" s="19"/>
      <c r="H536" s="19"/>
      <c r="J536" s="17"/>
      <c r="L536" s="19"/>
    </row>
    <row r="537" spans="1:12" s="10" customFormat="1" ht="24.95" customHeight="1" x14ac:dyDescent="0.25">
      <c r="A537" s="52"/>
      <c r="B537" s="51" t="s">
        <v>766</v>
      </c>
      <c r="C537" s="62" t="s">
        <v>767</v>
      </c>
      <c r="D537" s="136"/>
      <c r="E537" s="47"/>
      <c r="F537" s="8"/>
      <c r="G537" s="19"/>
      <c r="H537" s="19"/>
      <c r="J537" s="17"/>
      <c r="L537" s="19"/>
    </row>
    <row r="538" spans="1:12" s="10" customFormat="1" ht="24.95" customHeight="1" x14ac:dyDescent="0.25">
      <c r="A538" s="52"/>
      <c r="B538" s="51" t="s">
        <v>768</v>
      </c>
      <c r="C538" s="62" t="s">
        <v>769</v>
      </c>
      <c r="D538" s="136"/>
      <c r="E538" s="47"/>
      <c r="F538" s="8"/>
      <c r="G538" s="19"/>
      <c r="H538" s="19"/>
      <c r="J538" s="17"/>
      <c r="L538" s="19"/>
    </row>
    <row r="539" spans="1:12" s="10" customFormat="1" ht="24.95" customHeight="1" x14ac:dyDescent="0.25">
      <c r="A539" s="52"/>
      <c r="B539" s="51" t="s">
        <v>770</v>
      </c>
      <c r="C539" s="62" t="s">
        <v>771</v>
      </c>
      <c r="D539" s="136"/>
      <c r="E539" s="47"/>
      <c r="F539" s="8"/>
      <c r="G539" s="19"/>
      <c r="H539" s="19"/>
      <c r="J539" s="17"/>
      <c r="L539" s="19"/>
    </row>
    <row r="540" spans="1:12" s="10" customFormat="1" ht="24.95" customHeight="1" x14ac:dyDescent="0.25">
      <c r="A540" s="52"/>
      <c r="B540" s="51" t="s">
        <v>772</v>
      </c>
      <c r="C540" s="62" t="s">
        <v>773</v>
      </c>
      <c r="D540" s="136"/>
      <c r="E540" s="47"/>
      <c r="F540" s="8"/>
      <c r="G540" s="19"/>
      <c r="H540" s="19"/>
      <c r="J540" s="17"/>
      <c r="L540" s="19"/>
    </row>
    <row r="541" spans="1:12" s="10" customFormat="1" ht="24.95" customHeight="1" x14ac:dyDescent="0.25">
      <c r="A541" s="52"/>
      <c r="B541" s="51" t="s">
        <v>774</v>
      </c>
      <c r="C541" s="62" t="s">
        <v>775</v>
      </c>
      <c r="D541" s="136"/>
      <c r="E541" s="47"/>
      <c r="F541" s="8"/>
      <c r="G541" s="19"/>
      <c r="H541" s="19"/>
      <c r="J541" s="17"/>
      <c r="L541" s="19"/>
    </row>
    <row r="542" spans="1:12" s="10" customFormat="1" ht="24.95" customHeight="1" x14ac:dyDescent="0.25">
      <c r="A542" s="52"/>
      <c r="B542" s="51" t="s">
        <v>776</v>
      </c>
      <c r="C542" s="62" t="s">
        <v>777</v>
      </c>
      <c r="D542" s="136"/>
      <c r="E542" s="47"/>
      <c r="F542" s="8"/>
      <c r="G542" s="19"/>
      <c r="H542" s="19"/>
      <c r="J542" s="17"/>
      <c r="L542" s="19"/>
    </row>
    <row r="543" spans="1:12" s="10" customFormat="1" ht="24.95" customHeight="1" x14ac:dyDescent="0.25">
      <c r="A543" s="52"/>
      <c r="B543" s="50" t="s">
        <v>778</v>
      </c>
      <c r="C543" s="60" t="s">
        <v>779</v>
      </c>
      <c r="D543" s="136"/>
      <c r="E543" s="47"/>
      <c r="F543" s="8"/>
      <c r="G543" s="19"/>
      <c r="H543" s="19"/>
      <c r="J543" s="17"/>
      <c r="L543" s="19"/>
    </row>
    <row r="544" spans="1:12" s="10" customFormat="1" ht="24.95" customHeight="1" x14ac:dyDescent="0.25">
      <c r="A544" s="52"/>
      <c r="B544" s="54" t="s">
        <v>780</v>
      </c>
      <c r="C544" s="64" t="s">
        <v>781</v>
      </c>
      <c r="D544" s="142">
        <f>+D545+D546</f>
        <v>0</v>
      </c>
      <c r="E544" s="47"/>
      <c r="F544" s="18"/>
      <c r="G544" s="19"/>
      <c r="H544" s="19"/>
      <c r="J544" s="17"/>
      <c r="L544" s="19"/>
    </row>
    <row r="545" spans="1:12" s="10" customFormat="1" ht="24.95" customHeight="1" x14ac:dyDescent="0.25">
      <c r="A545" s="52"/>
      <c r="B545" s="53" t="s">
        <v>782</v>
      </c>
      <c r="C545" s="61" t="s">
        <v>783</v>
      </c>
      <c r="D545" s="136"/>
      <c r="E545" s="47"/>
      <c r="F545" s="8"/>
      <c r="G545" s="19"/>
      <c r="H545" s="19"/>
      <c r="J545" s="17"/>
      <c r="L545" s="19"/>
    </row>
    <row r="546" spans="1:12" s="10" customFormat="1" ht="24.95" customHeight="1" x14ac:dyDescent="0.25">
      <c r="A546" s="52"/>
      <c r="B546" s="53" t="s">
        <v>784</v>
      </c>
      <c r="C546" s="61" t="s">
        <v>785</v>
      </c>
      <c r="D546" s="136">
        <f>+D547+D548+D549+D564+D575</f>
        <v>0</v>
      </c>
      <c r="E546" s="47"/>
      <c r="F546" s="18"/>
      <c r="G546" s="19"/>
      <c r="H546" s="19"/>
      <c r="J546" s="17"/>
      <c r="L546" s="19"/>
    </row>
    <row r="547" spans="1:12" s="10" customFormat="1" ht="24.95" customHeight="1" x14ac:dyDescent="0.25">
      <c r="A547" s="52"/>
      <c r="B547" s="50" t="s">
        <v>786</v>
      </c>
      <c r="C547" s="60" t="s">
        <v>787</v>
      </c>
      <c r="D547" s="136"/>
      <c r="E547" s="47"/>
      <c r="F547" s="8"/>
      <c r="G547" s="19"/>
      <c r="H547" s="19"/>
      <c r="J547" s="17"/>
      <c r="L547" s="19"/>
    </row>
    <row r="548" spans="1:12" s="10" customFormat="1" ht="24.95" customHeight="1" x14ac:dyDescent="0.25">
      <c r="A548" s="52"/>
      <c r="B548" s="50" t="s">
        <v>788</v>
      </c>
      <c r="C548" s="60" t="s">
        <v>789</v>
      </c>
      <c r="D548" s="136"/>
      <c r="E548" s="47"/>
      <c r="F548" s="8"/>
      <c r="G548" s="19"/>
      <c r="H548" s="19"/>
      <c r="J548" s="17"/>
      <c r="L548" s="19"/>
    </row>
    <row r="549" spans="1:12" s="10" customFormat="1" ht="24.95" customHeight="1" x14ac:dyDescent="0.25">
      <c r="A549" s="52"/>
      <c r="B549" s="50" t="s">
        <v>790</v>
      </c>
      <c r="C549" s="60" t="s">
        <v>791</v>
      </c>
      <c r="D549" s="136">
        <f>+D550+D553</f>
        <v>0</v>
      </c>
      <c r="E549" s="47"/>
      <c r="F549" s="18"/>
      <c r="G549" s="19"/>
      <c r="H549" s="19"/>
      <c r="J549" s="17"/>
      <c r="L549" s="19"/>
    </row>
    <row r="550" spans="1:12" s="10" customFormat="1" ht="24.95" customHeight="1" x14ac:dyDescent="0.25">
      <c r="A550" s="52" t="s">
        <v>16</v>
      </c>
      <c r="B550" s="50" t="s">
        <v>792</v>
      </c>
      <c r="C550" s="60" t="s">
        <v>793</v>
      </c>
      <c r="D550" s="136">
        <f>+D551+D552</f>
        <v>0</v>
      </c>
      <c r="E550" s="47"/>
      <c r="F550" s="18"/>
      <c r="G550" s="19"/>
      <c r="H550" s="19"/>
      <c r="J550" s="17"/>
      <c r="L550" s="19"/>
    </row>
    <row r="551" spans="1:12" s="10" customFormat="1" ht="24.95" customHeight="1" x14ac:dyDescent="0.25">
      <c r="A551" s="52" t="s">
        <v>16</v>
      </c>
      <c r="B551" s="51" t="s">
        <v>794</v>
      </c>
      <c r="C551" s="62" t="s">
        <v>795</v>
      </c>
      <c r="D551" s="136"/>
      <c r="E551" s="47"/>
      <c r="F551" s="8"/>
      <c r="G551" s="19"/>
      <c r="H551" s="19"/>
      <c r="J551" s="17"/>
      <c r="L551" s="19"/>
    </row>
    <row r="552" spans="1:12" s="10" customFormat="1" ht="24.95" customHeight="1" x14ac:dyDescent="0.25">
      <c r="A552" s="52" t="s">
        <v>16</v>
      </c>
      <c r="B552" s="51" t="s">
        <v>796</v>
      </c>
      <c r="C552" s="62" t="s">
        <v>797</v>
      </c>
      <c r="D552" s="136"/>
      <c r="E552" s="47"/>
      <c r="F552" s="8"/>
      <c r="G552" s="19"/>
      <c r="H552" s="19"/>
      <c r="J552" s="17"/>
      <c r="L552" s="19"/>
    </row>
    <row r="553" spans="1:12" s="10" customFormat="1" ht="24.95" customHeight="1" x14ac:dyDescent="0.25">
      <c r="A553" s="52"/>
      <c r="B553" s="50" t="s">
        <v>798</v>
      </c>
      <c r="C553" s="60" t="s">
        <v>799</v>
      </c>
      <c r="D553" s="136">
        <f>+D554+D555+D559+D560+D561+D562+D563</f>
        <v>0</v>
      </c>
      <c r="E553" s="47"/>
      <c r="F553" s="18"/>
      <c r="G553" s="19"/>
      <c r="H553" s="19"/>
      <c r="J553" s="17"/>
      <c r="L553" s="19"/>
    </row>
    <row r="554" spans="1:12" s="10" customFormat="1" ht="24.95" customHeight="1" x14ac:dyDescent="0.25">
      <c r="A554" s="52" t="s">
        <v>15</v>
      </c>
      <c r="B554" s="51" t="s">
        <v>800</v>
      </c>
      <c r="C554" s="62" t="s">
        <v>801</v>
      </c>
      <c r="D554" s="136"/>
      <c r="E554" s="47"/>
      <c r="F554" s="8"/>
      <c r="G554" s="19"/>
      <c r="H554" s="19"/>
      <c r="J554" s="17"/>
      <c r="L554" s="19"/>
    </row>
    <row r="555" spans="1:12" s="10" customFormat="1" ht="24.95" customHeight="1" x14ac:dyDescent="0.25">
      <c r="A555" s="52"/>
      <c r="B555" s="51" t="s">
        <v>802</v>
      </c>
      <c r="C555" s="62" t="s">
        <v>803</v>
      </c>
      <c r="D555" s="136">
        <f>+D556+D557+D558</f>
        <v>0</v>
      </c>
      <c r="E555" s="47"/>
      <c r="F555" s="18"/>
      <c r="G555" s="19"/>
      <c r="H555" s="19"/>
      <c r="J555" s="17"/>
      <c r="L555" s="19"/>
    </row>
    <row r="556" spans="1:12" s="10" customFormat="1" ht="24.95" customHeight="1" x14ac:dyDescent="0.25">
      <c r="A556" s="52"/>
      <c r="B556" s="50" t="s">
        <v>804</v>
      </c>
      <c r="C556" s="60" t="s">
        <v>805</v>
      </c>
      <c r="D556" s="136"/>
      <c r="E556" s="47"/>
      <c r="F556" s="8"/>
      <c r="G556" s="19"/>
      <c r="H556" s="19"/>
      <c r="J556" s="17"/>
      <c r="L556" s="19"/>
    </row>
    <row r="557" spans="1:12" s="10" customFormat="1" ht="24.95" customHeight="1" x14ac:dyDescent="0.25">
      <c r="A557" s="52"/>
      <c r="B557" s="50" t="s">
        <v>806</v>
      </c>
      <c r="C557" s="60" t="s">
        <v>807</v>
      </c>
      <c r="D557" s="136"/>
      <c r="E557" s="47"/>
      <c r="F557" s="8"/>
      <c r="G557" s="19"/>
      <c r="H557" s="19"/>
      <c r="J557" s="17"/>
      <c r="L557" s="19"/>
    </row>
    <row r="558" spans="1:12" s="10" customFormat="1" ht="24.95" customHeight="1" x14ac:dyDescent="0.25">
      <c r="A558" s="52"/>
      <c r="B558" s="50" t="s">
        <v>808</v>
      </c>
      <c r="C558" s="60" t="s">
        <v>809</v>
      </c>
      <c r="D558" s="136"/>
      <c r="E558" s="47"/>
      <c r="F558" s="8"/>
      <c r="G558" s="19"/>
      <c r="H558" s="19"/>
      <c r="J558" s="17"/>
      <c r="L558" s="19"/>
    </row>
    <row r="559" spans="1:12" s="10" customFormat="1" ht="24.95" customHeight="1" x14ac:dyDescent="0.25">
      <c r="A559" s="52"/>
      <c r="B559" s="51" t="s">
        <v>810</v>
      </c>
      <c r="C559" s="62" t="s">
        <v>811</v>
      </c>
      <c r="D559" s="136"/>
      <c r="E559" s="47"/>
      <c r="F559" s="8"/>
      <c r="G559" s="19"/>
      <c r="H559" s="19"/>
      <c r="J559" s="17"/>
      <c r="L559" s="19"/>
    </row>
    <row r="560" spans="1:12" s="10" customFormat="1" ht="24.95" customHeight="1" x14ac:dyDescent="0.25">
      <c r="A560" s="52"/>
      <c r="B560" s="51" t="s">
        <v>812</v>
      </c>
      <c r="C560" s="62" t="s">
        <v>813</v>
      </c>
      <c r="D560" s="136"/>
      <c r="E560" s="47"/>
      <c r="F560" s="8"/>
      <c r="G560" s="19"/>
      <c r="H560" s="19"/>
      <c r="J560" s="17"/>
      <c r="L560" s="19"/>
    </row>
    <row r="561" spans="1:12" s="10" customFormat="1" ht="24.95" customHeight="1" x14ac:dyDescent="0.25">
      <c r="A561" s="52"/>
      <c r="B561" s="51" t="s">
        <v>814</v>
      </c>
      <c r="C561" s="62" t="s">
        <v>815</v>
      </c>
      <c r="D561" s="136"/>
      <c r="E561" s="47"/>
      <c r="F561" s="8"/>
      <c r="G561" s="19"/>
      <c r="H561" s="19"/>
      <c r="J561" s="17"/>
      <c r="L561" s="19"/>
    </row>
    <row r="562" spans="1:12" s="10" customFormat="1" ht="24.95" customHeight="1" x14ac:dyDescent="0.25">
      <c r="A562" s="52"/>
      <c r="B562" s="51" t="s">
        <v>816</v>
      </c>
      <c r="C562" s="62" t="s">
        <v>817</v>
      </c>
      <c r="D562" s="136"/>
      <c r="E562" s="47"/>
      <c r="F562" s="8"/>
      <c r="G562" s="19"/>
      <c r="H562" s="19"/>
      <c r="J562" s="17"/>
      <c r="L562" s="19"/>
    </row>
    <row r="563" spans="1:12" s="10" customFormat="1" ht="24.95" customHeight="1" x14ac:dyDescent="0.25">
      <c r="A563" s="52"/>
      <c r="B563" s="51" t="s">
        <v>818</v>
      </c>
      <c r="C563" s="62" t="s">
        <v>819</v>
      </c>
      <c r="D563" s="136"/>
      <c r="E563" s="47"/>
      <c r="F563" s="8"/>
      <c r="G563" s="19"/>
      <c r="H563" s="19"/>
      <c r="J563" s="17"/>
      <c r="L563" s="19"/>
    </row>
    <row r="564" spans="1:12" s="10" customFormat="1" ht="24.95" customHeight="1" x14ac:dyDescent="0.25">
      <c r="A564" s="52"/>
      <c r="B564" s="50" t="s">
        <v>820</v>
      </c>
      <c r="C564" s="60" t="s">
        <v>821</v>
      </c>
      <c r="D564" s="136">
        <f>+D565+D566+D567</f>
        <v>0</v>
      </c>
      <c r="E564" s="47"/>
      <c r="F564" s="18"/>
      <c r="G564" s="19"/>
      <c r="H564" s="19"/>
      <c r="J564" s="17"/>
      <c r="L564" s="19"/>
    </row>
    <row r="565" spans="1:12" s="8" customFormat="1" ht="24.95" customHeight="1" x14ac:dyDescent="0.25">
      <c r="A565" s="56"/>
      <c r="B565" s="50" t="s">
        <v>962</v>
      </c>
      <c r="C565" s="60" t="s">
        <v>896</v>
      </c>
      <c r="D565" s="136"/>
      <c r="E565" s="47"/>
      <c r="G565" s="19"/>
      <c r="H565" s="19"/>
      <c r="J565" s="17"/>
      <c r="L565" s="19"/>
    </row>
    <row r="566" spans="1:12" s="8" customFormat="1" ht="24.95" customHeight="1" x14ac:dyDescent="0.25">
      <c r="A566" s="56" t="s">
        <v>16</v>
      </c>
      <c r="B566" s="50" t="s">
        <v>822</v>
      </c>
      <c r="C566" s="60" t="s">
        <v>887</v>
      </c>
      <c r="D566" s="136"/>
      <c r="E566" s="47"/>
      <c r="G566" s="19"/>
      <c r="H566" s="19"/>
      <c r="J566" s="17"/>
      <c r="L566" s="19"/>
    </row>
    <row r="567" spans="1:12" s="8" customFormat="1" ht="24.95" customHeight="1" x14ac:dyDescent="0.25">
      <c r="A567" s="56"/>
      <c r="B567" s="50" t="s">
        <v>823</v>
      </c>
      <c r="C567" s="60" t="s">
        <v>888</v>
      </c>
      <c r="D567" s="136">
        <f>SUM(D568:D574)</f>
        <v>0</v>
      </c>
      <c r="E567" s="47"/>
      <c r="F567" s="18"/>
      <c r="G567" s="19"/>
      <c r="H567" s="19"/>
      <c r="J567" s="17"/>
      <c r="L567" s="19"/>
    </row>
    <row r="568" spans="1:12" s="8" customFormat="1" ht="24.95" customHeight="1" x14ac:dyDescent="0.25">
      <c r="A568" s="56" t="s">
        <v>15</v>
      </c>
      <c r="B568" s="51" t="s">
        <v>824</v>
      </c>
      <c r="C568" s="62" t="s">
        <v>889</v>
      </c>
      <c r="D568" s="136"/>
      <c r="E568" s="47"/>
      <c r="G568" s="19"/>
      <c r="H568" s="19"/>
      <c r="J568" s="17"/>
      <c r="L568" s="19"/>
    </row>
    <row r="569" spans="1:12" s="8" customFormat="1" ht="24.95" customHeight="1" x14ac:dyDescent="0.25">
      <c r="A569" s="56"/>
      <c r="B569" s="51" t="s">
        <v>825</v>
      </c>
      <c r="C569" s="62" t="s">
        <v>890</v>
      </c>
      <c r="D569" s="136"/>
      <c r="E569" s="47"/>
      <c r="G569" s="19"/>
      <c r="H569" s="19"/>
      <c r="J569" s="17"/>
      <c r="L569" s="19"/>
    </row>
    <row r="570" spans="1:12" s="8" customFormat="1" ht="24.95" customHeight="1" x14ac:dyDescent="0.25">
      <c r="A570" s="56"/>
      <c r="B570" s="51" t="s">
        <v>826</v>
      </c>
      <c r="C570" s="62" t="s">
        <v>891</v>
      </c>
      <c r="D570" s="136"/>
      <c r="E570" s="47"/>
      <c r="G570" s="19"/>
      <c r="H570" s="19"/>
      <c r="J570" s="17"/>
      <c r="L570" s="19"/>
    </row>
    <row r="571" spans="1:12" s="8" customFormat="1" ht="24.95" customHeight="1" x14ac:dyDescent="0.25">
      <c r="A571" s="56"/>
      <c r="B571" s="51" t="s">
        <v>827</v>
      </c>
      <c r="C571" s="62" t="s">
        <v>892</v>
      </c>
      <c r="D571" s="136"/>
      <c r="E571" s="47"/>
      <c r="G571" s="19"/>
      <c r="H571" s="19"/>
      <c r="J571" s="17"/>
      <c r="L571" s="19"/>
    </row>
    <row r="572" spans="1:12" s="8" customFormat="1" ht="24.95" customHeight="1" x14ac:dyDescent="0.25">
      <c r="A572" s="56"/>
      <c r="B572" s="51" t="s">
        <v>828</v>
      </c>
      <c r="C572" s="62" t="s">
        <v>893</v>
      </c>
      <c r="D572" s="136"/>
      <c r="E572" s="47"/>
      <c r="G572" s="19"/>
      <c r="H572" s="19"/>
      <c r="J572" s="17"/>
      <c r="L572" s="19"/>
    </row>
    <row r="573" spans="1:12" s="8" customFormat="1" ht="24.95" customHeight="1" x14ac:dyDescent="0.25">
      <c r="A573" s="56"/>
      <c r="B573" s="51" t="s">
        <v>829</v>
      </c>
      <c r="C573" s="62" t="s">
        <v>894</v>
      </c>
      <c r="D573" s="136"/>
      <c r="E573" s="47"/>
      <c r="G573" s="19"/>
      <c r="H573" s="19"/>
      <c r="J573" s="17"/>
      <c r="L573" s="19"/>
    </row>
    <row r="574" spans="1:12" s="8" customFormat="1" ht="24.95" customHeight="1" x14ac:dyDescent="0.25">
      <c r="A574" s="56"/>
      <c r="B574" s="51" t="s">
        <v>830</v>
      </c>
      <c r="C574" s="62" t="s">
        <v>895</v>
      </c>
      <c r="D574" s="136"/>
      <c r="E574" s="47"/>
      <c r="G574" s="19"/>
      <c r="H574" s="19"/>
      <c r="J574" s="17"/>
      <c r="L574" s="19"/>
    </row>
    <row r="575" spans="1:12" s="10" customFormat="1" ht="24.95" customHeight="1" x14ac:dyDescent="0.25">
      <c r="A575" s="52"/>
      <c r="B575" s="50" t="s">
        <v>831</v>
      </c>
      <c r="C575" s="60" t="s">
        <v>832</v>
      </c>
      <c r="D575" s="136"/>
      <c r="E575" s="47"/>
      <c r="F575" s="8"/>
      <c r="G575" s="41"/>
      <c r="H575" s="41"/>
      <c r="J575" s="17"/>
      <c r="L575" s="19"/>
    </row>
    <row r="576" spans="1:12" s="10" customFormat="1" ht="54" customHeight="1" x14ac:dyDescent="0.25">
      <c r="A576" s="52"/>
      <c r="B576" s="54" t="s">
        <v>833</v>
      </c>
      <c r="C576" s="64" t="s">
        <v>834</v>
      </c>
      <c r="D576" s="142">
        <f>+D518-D544</f>
        <v>0</v>
      </c>
      <c r="E576" s="47"/>
      <c r="F576" s="18"/>
      <c r="G576" s="41"/>
      <c r="H576" s="41"/>
      <c r="J576" s="17"/>
      <c r="L576" s="19"/>
    </row>
    <row r="577" spans="1:29" s="10" customFormat="1" ht="24.95" customHeight="1" x14ac:dyDescent="0.25">
      <c r="A577" s="52"/>
      <c r="B577" s="54" t="s">
        <v>835</v>
      </c>
      <c r="C577" s="64" t="s">
        <v>836</v>
      </c>
      <c r="D577" s="143">
        <f>+D159-D493+D512+D516+D576</f>
        <v>16972000</v>
      </c>
      <c r="E577" s="47"/>
      <c r="F577" s="18"/>
      <c r="G577" s="46"/>
      <c r="H577" s="46"/>
      <c r="J577" s="17"/>
      <c r="L577" s="19"/>
    </row>
    <row r="578" spans="1:29" s="8" customFormat="1" ht="24.95" customHeight="1" x14ac:dyDescent="0.25">
      <c r="A578" s="56"/>
      <c r="B578" s="51"/>
      <c r="C578" s="64" t="s">
        <v>970</v>
      </c>
      <c r="D578" s="142"/>
      <c r="E578" s="47"/>
      <c r="G578" s="49"/>
      <c r="H578" s="49"/>
      <c r="J578" s="17"/>
      <c r="L578" s="19"/>
    </row>
    <row r="579" spans="1:29" s="10" customFormat="1" x14ac:dyDescent="0.25">
      <c r="A579" s="52"/>
      <c r="B579" s="54" t="s">
        <v>837</v>
      </c>
      <c r="C579" s="64" t="s">
        <v>838</v>
      </c>
      <c r="D579" s="142">
        <f>+D580+D581+D582+D583</f>
        <v>16622000</v>
      </c>
      <c r="E579" s="47"/>
      <c r="F579" s="18"/>
      <c r="G579" s="45"/>
      <c r="H579" s="45"/>
      <c r="J579" s="17"/>
      <c r="L579" s="19"/>
    </row>
    <row r="580" spans="1:29" s="10" customFormat="1" x14ac:dyDescent="0.25">
      <c r="A580" s="11"/>
      <c r="B580" s="53" t="s">
        <v>839</v>
      </c>
      <c r="C580" s="61" t="s">
        <v>840</v>
      </c>
      <c r="D580" s="136">
        <v>15120000</v>
      </c>
      <c r="E580" s="47"/>
      <c r="F580" s="8"/>
      <c r="G580" s="49"/>
      <c r="H580" s="49"/>
      <c r="J580" s="17"/>
      <c r="L580" s="19"/>
    </row>
    <row r="581" spans="1:29" s="10" customFormat="1" ht="25.5" x14ac:dyDescent="0.25">
      <c r="A581" s="11"/>
      <c r="B581" s="53" t="s">
        <v>841</v>
      </c>
      <c r="C581" s="61" t="s">
        <v>842</v>
      </c>
      <c r="D581" s="136">
        <v>1300000</v>
      </c>
      <c r="E581" s="47"/>
      <c r="F581" s="8"/>
      <c r="G581" s="41"/>
      <c r="H581" s="41"/>
      <c r="J581" s="17"/>
      <c r="L581" s="19"/>
    </row>
    <row r="582" spans="1:29" s="10" customFormat="1" ht="25.5" x14ac:dyDescent="0.25">
      <c r="A582" s="11"/>
      <c r="B582" s="53" t="s">
        <v>843</v>
      </c>
      <c r="C582" s="61" t="s">
        <v>844</v>
      </c>
      <c r="D582" s="136">
        <v>202000</v>
      </c>
      <c r="E582" s="47"/>
      <c r="F582" s="8"/>
      <c r="G582" s="49"/>
      <c r="H582" s="49"/>
      <c r="J582" s="17"/>
      <c r="L582" s="19"/>
    </row>
    <row r="583" spans="1:29" s="10" customFormat="1" x14ac:dyDescent="0.25">
      <c r="A583" s="11"/>
      <c r="B583" s="53" t="s">
        <v>845</v>
      </c>
      <c r="C583" s="61" t="s">
        <v>846</v>
      </c>
      <c r="D583" s="136"/>
      <c r="E583" s="47"/>
      <c r="F583" s="8"/>
      <c r="G583" s="49"/>
      <c r="H583" s="49"/>
      <c r="J583" s="17"/>
      <c r="L583" s="19"/>
    </row>
    <row r="584" spans="1:29" s="10" customFormat="1" x14ac:dyDescent="0.25">
      <c r="A584" s="52"/>
      <c r="B584" s="54" t="s">
        <v>847</v>
      </c>
      <c r="C584" s="64" t="s">
        <v>848</v>
      </c>
      <c r="D584" s="136">
        <f>+D585+D586</f>
        <v>350000</v>
      </c>
      <c r="E584" s="47"/>
      <c r="F584" s="18"/>
      <c r="G584" s="49"/>
      <c r="H584" s="49"/>
      <c r="J584" s="17"/>
      <c r="L584" s="19"/>
    </row>
    <row r="585" spans="1:29" s="10" customFormat="1" x14ac:dyDescent="0.25">
      <c r="A585" s="52"/>
      <c r="B585" s="53" t="s">
        <v>849</v>
      </c>
      <c r="C585" s="61" t="s">
        <v>850</v>
      </c>
      <c r="D585" s="136"/>
      <c r="E585" s="47"/>
      <c r="F585" s="8"/>
      <c r="G585" s="45"/>
      <c r="H585" s="45"/>
      <c r="J585" s="17"/>
      <c r="L585" s="19"/>
    </row>
    <row r="586" spans="1:29" s="10" customFormat="1" x14ac:dyDescent="0.25">
      <c r="A586" s="52"/>
      <c r="B586" s="53" t="s">
        <v>851</v>
      </c>
      <c r="C586" s="61" t="s">
        <v>852</v>
      </c>
      <c r="D586" s="136">
        <v>350000</v>
      </c>
      <c r="E586" s="47"/>
      <c r="F586" s="8"/>
      <c r="G586" s="49"/>
      <c r="H586" s="49"/>
      <c r="J586" s="17"/>
      <c r="L586" s="19"/>
    </row>
    <row r="587" spans="1:29" s="8" customFormat="1" ht="25.5" customHeight="1" x14ac:dyDescent="0.25">
      <c r="A587" s="56"/>
      <c r="B587" s="54" t="s">
        <v>853</v>
      </c>
      <c r="C587" s="64" t="s">
        <v>854</v>
      </c>
      <c r="D587" s="136"/>
      <c r="E587" s="47"/>
      <c r="G587" s="23"/>
      <c r="H587" s="23"/>
      <c r="J587" s="17"/>
      <c r="L587" s="19"/>
    </row>
    <row r="588" spans="1:29" s="8" customFormat="1" ht="24.95" customHeight="1" x14ac:dyDescent="0.25">
      <c r="A588" s="56"/>
      <c r="B588" s="54" t="s">
        <v>855</v>
      </c>
      <c r="C588" s="64" t="s">
        <v>971</v>
      </c>
      <c r="D588" s="142">
        <f>+D579+D584+D587</f>
        <v>16972000</v>
      </c>
      <c r="E588" s="47"/>
      <c r="F588" s="18"/>
      <c r="G588" s="2"/>
      <c r="H588" s="2"/>
      <c r="J588" s="17"/>
      <c r="L588" s="19"/>
    </row>
    <row r="589" spans="1:29" s="8" customFormat="1" ht="24.95" customHeight="1" thickBot="1" x14ac:dyDescent="0.3">
      <c r="A589" s="13"/>
      <c r="B589" s="106" t="s">
        <v>856</v>
      </c>
      <c r="C589" s="107" t="s">
        <v>857</v>
      </c>
      <c r="D589" s="148">
        <f>+D577-D588</f>
        <v>0</v>
      </c>
      <c r="E589" s="47"/>
      <c r="F589" s="18"/>
      <c r="G589" s="2"/>
      <c r="H589" s="2"/>
      <c r="J589" s="17"/>
      <c r="L589" s="19"/>
    </row>
    <row r="590" spans="1:29" s="42" customFormat="1" x14ac:dyDescent="0.25">
      <c r="A590" s="41"/>
      <c r="B590" s="108"/>
      <c r="C590" s="109"/>
      <c r="D590" s="139"/>
      <c r="E590" s="41"/>
      <c r="F590" s="41"/>
      <c r="G590" s="2"/>
      <c r="H590" s="2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81"/>
    </row>
    <row r="591" spans="1:29" s="42" customFormat="1" x14ac:dyDescent="0.25">
      <c r="A591" s="41"/>
      <c r="B591" s="98" t="s">
        <v>1153</v>
      </c>
      <c r="C591" s="109"/>
      <c r="D591" s="139"/>
      <c r="E591" s="41"/>
      <c r="F591" s="41"/>
      <c r="G591" s="2"/>
      <c r="H591" s="2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81"/>
    </row>
    <row r="592" spans="1:29" s="42" customFormat="1" x14ac:dyDescent="0.25">
      <c r="A592" s="43"/>
      <c r="B592" s="74"/>
      <c r="C592" s="110"/>
      <c r="D592" s="140"/>
      <c r="E592" s="46"/>
      <c r="F592" s="46"/>
      <c r="G592" s="2"/>
      <c r="H592" s="2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82"/>
    </row>
    <row r="593" spans="1:30" s="42" customFormat="1" x14ac:dyDescent="0.25">
      <c r="A593" s="43"/>
      <c r="B593" s="98"/>
      <c r="C593" s="98"/>
      <c r="D593" s="141"/>
      <c r="E593" s="49"/>
      <c r="F593" s="49"/>
      <c r="G593" s="2"/>
      <c r="H593" s="2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83"/>
    </row>
    <row r="594" spans="1:30" s="44" customFormat="1" ht="15" customHeight="1" x14ac:dyDescent="0.25">
      <c r="A594" s="43"/>
      <c r="B594" s="111" t="s">
        <v>1016</v>
      </c>
      <c r="C594" s="112"/>
      <c r="D594" s="140"/>
      <c r="E594" s="45"/>
      <c r="F594" s="45"/>
      <c r="G594" s="2"/>
      <c r="H594" s="2"/>
      <c r="I594" s="45"/>
      <c r="K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76"/>
    </row>
    <row r="595" spans="1:30" s="42" customFormat="1" x14ac:dyDescent="0.25">
      <c r="A595" s="153" t="s">
        <v>1149</v>
      </c>
      <c r="B595" s="154"/>
      <c r="C595" s="154"/>
      <c r="D595" s="141"/>
      <c r="E595" s="49"/>
      <c r="F595" s="49"/>
      <c r="G595" s="2"/>
      <c r="H595" s="2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83"/>
    </row>
    <row r="596" spans="1:30" s="42" customFormat="1" x14ac:dyDescent="0.25">
      <c r="A596" s="41"/>
      <c r="B596" s="111"/>
      <c r="C596" s="109"/>
      <c r="D596" s="139"/>
      <c r="E596" s="41"/>
      <c r="F596" s="41"/>
      <c r="G596" s="2"/>
      <c r="H596" s="2"/>
      <c r="I596" s="41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75"/>
    </row>
    <row r="597" spans="1:30" s="42" customFormat="1" x14ac:dyDescent="0.25">
      <c r="A597" s="44"/>
      <c r="B597" s="45"/>
      <c r="C597" s="44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83"/>
    </row>
    <row r="598" spans="1:30" s="42" customFormat="1" ht="30" customHeight="1" x14ac:dyDescent="0.25">
      <c r="A598" s="49"/>
      <c r="B598" s="49"/>
      <c r="C598" s="49" t="s">
        <v>1018</v>
      </c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83"/>
    </row>
    <row r="599" spans="1:30" s="42" customFormat="1" x14ac:dyDescent="0.2">
      <c r="B599" s="45" t="s">
        <v>1148</v>
      </c>
      <c r="C599" s="150" t="s">
        <v>1150</v>
      </c>
      <c r="D599" s="149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75"/>
    </row>
    <row r="600" spans="1:30" s="42" customFormat="1" x14ac:dyDescent="0.25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83"/>
    </row>
    <row r="601" spans="1:30" ht="25.5" customHeight="1" x14ac:dyDescent="0.25">
      <c r="A601" s="49"/>
      <c r="B601" s="49"/>
      <c r="C601" s="49" t="s">
        <v>1017</v>
      </c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D601" s="1"/>
    </row>
    <row r="602" spans="1:30" x14ac:dyDescent="0.25">
      <c r="A602" s="49"/>
      <c r="B602" s="49"/>
      <c r="C602" s="49" t="s">
        <v>1151</v>
      </c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W602" s="3"/>
      <c r="X602" s="3"/>
      <c r="Y602" s="3"/>
      <c r="Z602" s="3"/>
      <c r="AA602" s="3"/>
    </row>
    <row r="603" spans="1:30" x14ac:dyDescent="0.25">
      <c r="A603" s="49"/>
      <c r="B603" s="49"/>
      <c r="C603" s="45"/>
      <c r="D603" s="45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W603" s="3"/>
      <c r="X603" s="3"/>
      <c r="Y603" s="3"/>
      <c r="Z603" s="3"/>
      <c r="AA603" s="3"/>
    </row>
    <row r="604" spans="1:30" x14ac:dyDescent="0.2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W604" s="3"/>
      <c r="X604" s="3"/>
      <c r="Y604" s="3"/>
      <c r="Z604" s="3"/>
      <c r="AA604" s="3"/>
    </row>
    <row r="605" spans="1:30" x14ac:dyDescent="0.25">
      <c r="A605" s="151"/>
      <c r="B605" s="151"/>
      <c r="C605" s="151"/>
      <c r="D605" s="151"/>
      <c r="W605" s="3"/>
      <c r="X605" s="3"/>
      <c r="Y605" s="3"/>
      <c r="Z605" s="3"/>
      <c r="AA605" s="3"/>
    </row>
    <row r="606" spans="1:30" ht="69.75" customHeight="1" x14ac:dyDescent="0.25">
      <c r="A606" s="152" t="s">
        <v>1152</v>
      </c>
      <c r="B606" s="151"/>
      <c r="C606" s="151"/>
      <c r="D606" s="151"/>
      <c r="W606" s="3"/>
      <c r="X606" s="3"/>
      <c r="Y606" s="3"/>
      <c r="Z606" s="3"/>
      <c r="AA606" s="3"/>
    </row>
    <row r="607" spans="1:30" x14ac:dyDescent="0.25">
      <c r="W607" s="3"/>
      <c r="X607" s="3"/>
      <c r="Y607" s="3"/>
      <c r="Z607" s="3"/>
      <c r="AA607" s="3"/>
    </row>
    <row r="608" spans="1:30" x14ac:dyDescent="0.25">
      <c r="W608" s="3"/>
      <c r="X608" s="3"/>
      <c r="Y608" s="3"/>
      <c r="Z608" s="3"/>
      <c r="AA608" s="3"/>
    </row>
    <row r="609" spans="23:27" x14ac:dyDescent="0.25">
      <c r="W609" s="3"/>
      <c r="X609" s="3"/>
      <c r="Y609" s="3"/>
      <c r="Z609" s="3"/>
      <c r="AA609" s="3"/>
    </row>
    <row r="610" spans="23:27" x14ac:dyDescent="0.25">
      <c r="W610" s="3"/>
      <c r="X610" s="3"/>
      <c r="Y610" s="3"/>
      <c r="Z610" s="3"/>
      <c r="AA610" s="3"/>
    </row>
    <row r="611" spans="23:27" x14ac:dyDescent="0.25">
      <c r="W611" s="3"/>
      <c r="X611" s="3"/>
      <c r="Y611" s="3"/>
      <c r="Z611" s="3"/>
      <c r="AA611" s="3"/>
    </row>
    <row r="612" spans="23:27" x14ac:dyDescent="0.25">
      <c r="W612" s="3"/>
      <c r="X612" s="3"/>
      <c r="Y612" s="3"/>
      <c r="Z612" s="3"/>
      <c r="AA612" s="3"/>
    </row>
    <row r="613" spans="23:27" x14ac:dyDescent="0.25">
      <c r="W613" s="3"/>
      <c r="X613" s="3"/>
      <c r="Y613" s="3"/>
      <c r="Z613" s="3"/>
      <c r="AA613" s="3"/>
    </row>
    <row r="614" spans="23:27" x14ac:dyDescent="0.25">
      <c r="W614" s="3"/>
      <c r="X614" s="3"/>
      <c r="Y614" s="3"/>
      <c r="Z614" s="3"/>
      <c r="AA614" s="3"/>
    </row>
    <row r="615" spans="23:27" x14ac:dyDescent="0.25">
      <c r="W615" s="3"/>
      <c r="X615" s="3"/>
      <c r="Y615" s="3"/>
      <c r="Z615" s="3"/>
      <c r="AA615" s="3"/>
    </row>
    <row r="616" spans="23:27" x14ac:dyDescent="0.25">
      <c r="W616" s="3"/>
      <c r="X616" s="3"/>
      <c r="Y616" s="3"/>
      <c r="Z616" s="3"/>
      <c r="AA616" s="3"/>
    </row>
    <row r="617" spans="23:27" x14ac:dyDescent="0.25">
      <c r="W617" s="3"/>
      <c r="X617" s="3"/>
      <c r="Y617" s="3"/>
      <c r="Z617" s="3"/>
      <c r="AA617" s="3"/>
    </row>
    <row r="618" spans="23:27" x14ac:dyDescent="0.25">
      <c r="W618" s="3"/>
      <c r="X618" s="3"/>
      <c r="Y618" s="3"/>
      <c r="Z618" s="3"/>
      <c r="AA618" s="3"/>
    </row>
    <row r="619" spans="23:27" x14ac:dyDescent="0.25">
      <c r="W619" s="3"/>
      <c r="X619" s="3"/>
      <c r="Y619" s="3"/>
      <c r="Z619" s="3"/>
      <c r="AA619" s="3"/>
    </row>
    <row r="620" spans="23:27" x14ac:dyDescent="0.25">
      <c r="W620" s="3"/>
      <c r="X620" s="3"/>
      <c r="Y620" s="3"/>
      <c r="Z620" s="3"/>
      <c r="AA620" s="3"/>
    </row>
    <row r="621" spans="23:27" x14ac:dyDescent="0.25">
      <c r="W621" s="3"/>
      <c r="X621" s="3"/>
      <c r="Y621" s="3"/>
      <c r="Z621" s="3"/>
      <c r="AA621" s="3"/>
    </row>
    <row r="622" spans="23:27" x14ac:dyDescent="0.25">
      <c r="W622" s="3"/>
      <c r="X622" s="3"/>
      <c r="Y622" s="3"/>
      <c r="Z622" s="3"/>
      <c r="AA622" s="3"/>
    </row>
    <row r="623" spans="23:27" x14ac:dyDescent="0.25">
      <c r="W623" s="3"/>
      <c r="X623" s="3"/>
      <c r="Y623" s="3"/>
      <c r="Z623" s="3"/>
      <c r="AA623" s="3"/>
    </row>
    <row r="624" spans="23:27" x14ac:dyDescent="0.25">
      <c r="W624" s="3"/>
      <c r="X624" s="3"/>
      <c r="Y624" s="3"/>
      <c r="Z624" s="3"/>
      <c r="AA624" s="3"/>
    </row>
    <row r="625" spans="23:27" x14ac:dyDescent="0.25">
      <c r="W625" s="3"/>
      <c r="X625" s="3"/>
      <c r="Y625" s="3"/>
      <c r="Z625" s="3"/>
      <c r="AA625" s="3"/>
    </row>
    <row r="626" spans="23:27" x14ac:dyDescent="0.25">
      <c r="W626" s="3"/>
      <c r="X626" s="3"/>
      <c r="Y626" s="3"/>
      <c r="Z626" s="3"/>
      <c r="AA626" s="3"/>
    </row>
    <row r="627" spans="23:27" x14ac:dyDescent="0.25">
      <c r="W627" s="3"/>
      <c r="X627" s="3"/>
      <c r="Y627" s="3"/>
      <c r="Z627" s="3"/>
      <c r="AA627" s="3"/>
    </row>
    <row r="628" spans="23:27" x14ac:dyDescent="0.25">
      <c r="W628" s="3"/>
      <c r="X628" s="3"/>
      <c r="Y628" s="3"/>
      <c r="Z628" s="3"/>
      <c r="AA628" s="3"/>
    </row>
    <row r="629" spans="23:27" x14ac:dyDescent="0.25">
      <c r="W629" s="3"/>
      <c r="X629" s="3"/>
      <c r="Y629" s="3"/>
      <c r="Z629" s="3"/>
      <c r="AA629" s="3"/>
    </row>
    <row r="630" spans="23:27" x14ac:dyDescent="0.25">
      <c r="W630" s="3"/>
      <c r="X630" s="3"/>
      <c r="Y630" s="3"/>
      <c r="Z630" s="3"/>
      <c r="AA630" s="3"/>
    </row>
    <row r="631" spans="23:27" x14ac:dyDescent="0.25">
      <c r="W631" s="3"/>
      <c r="X631" s="3"/>
      <c r="Y631" s="3"/>
      <c r="Z631" s="3"/>
      <c r="AA631" s="3"/>
    </row>
    <row r="632" spans="23:27" x14ac:dyDescent="0.25">
      <c r="W632" s="3"/>
      <c r="X632" s="3"/>
      <c r="Y632" s="3"/>
      <c r="Z632" s="3"/>
      <c r="AA632" s="3"/>
    </row>
    <row r="633" spans="23:27" x14ac:dyDescent="0.25">
      <c r="W633" s="3"/>
      <c r="X633" s="3"/>
      <c r="Y633" s="3"/>
      <c r="Z633" s="3"/>
      <c r="AA633" s="3"/>
    </row>
    <row r="634" spans="23:27" x14ac:dyDescent="0.25">
      <c r="W634" s="3"/>
      <c r="X634" s="3"/>
      <c r="Y634" s="3"/>
      <c r="Z634" s="3"/>
      <c r="AA634" s="3"/>
    </row>
    <row r="635" spans="23:27" x14ac:dyDescent="0.25">
      <c r="W635" s="3"/>
      <c r="X635" s="3"/>
      <c r="Y635" s="3"/>
      <c r="Z635" s="3"/>
      <c r="AA635" s="3"/>
    </row>
    <row r="636" spans="23:27" x14ac:dyDescent="0.25">
      <c r="W636" s="3"/>
      <c r="X636" s="3"/>
      <c r="Y636" s="3"/>
      <c r="Z636" s="3"/>
      <c r="AA636" s="3"/>
    </row>
    <row r="637" spans="23:27" x14ac:dyDescent="0.25">
      <c r="W637" s="3"/>
      <c r="X637" s="3"/>
      <c r="Y637" s="3"/>
      <c r="Z637" s="3"/>
      <c r="AA637" s="3"/>
    </row>
    <row r="638" spans="23:27" x14ac:dyDescent="0.25">
      <c r="W638" s="3"/>
      <c r="X638" s="3"/>
      <c r="Y638" s="3"/>
      <c r="Z638" s="3"/>
      <c r="AA638" s="3"/>
    </row>
    <row r="639" spans="23:27" x14ac:dyDescent="0.25">
      <c r="W639" s="3"/>
      <c r="X639" s="3"/>
      <c r="Y639" s="3"/>
      <c r="Z639" s="3"/>
      <c r="AA639" s="3"/>
    </row>
    <row r="640" spans="23:27" x14ac:dyDescent="0.25">
      <c r="W640" s="3"/>
      <c r="X640" s="3"/>
      <c r="Y640" s="3"/>
      <c r="Z640" s="3"/>
      <c r="AA640" s="3"/>
    </row>
    <row r="641" spans="23:27" x14ac:dyDescent="0.25">
      <c r="W641" s="3"/>
      <c r="X641" s="3"/>
      <c r="Y641" s="3"/>
      <c r="Z641" s="3"/>
      <c r="AA641" s="3"/>
    </row>
    <row r="642" spans="23:27" x14ac:dyDescent="0.25">
      <c r="W642" s="3"/>
      <c r="X642" s="3"/>
      <c r="Y642" s="3"/>
      <c r="Z642" s="3"/>
      <c r="AA642" s="3"/>
    </row>
    <row r="643" spans="23:27" x14ac:dyDescent="0.25">
      <c r="W643" s="3"/>
      <c r="X643" s="3"/>
      <c r="Y643" s="3"/>
      <c r="Z643" s="3"/>
      <c r="AA643" s="3"/>
    </row>
    <row r="644" spans="23:27" x14ac:dyDescent="0.25">
      <c r="W644" s="3"/>
      <c r="X644" s="3"/>
      <c r="Y644" s="3"/>
      <c r="Z644" s="3"/>
      <c r="AA644" s="3"/>
    </row>
    <row r="645" spans="23:27" x14ac:dyDescent="0.25">
      <c r="W645" s="3"/>
      <c r="X645" s="3"/>
      <c r="Y645" s="3"/>
      <c r="Z645" s="3"/>
      <c r="AA645" s="3"/>
    </row>
    <row r="646" spans="23:27" x14ac:dyDescent="0.25">
      <c r="W646" s="3"/>
      <c r="X646" s="3"/>
      <c r="Y646" s="3"/>
      <c r="Z646" s="3"/>
      <c r="AA646" s="3"/>
    </row>
    <row r="647" spans="23:27" x14ac:dyDescent="0.25">
      <c r="W647" s="3"/>
      <c r="X647" s="3"/>
      <c r="Y647" s="3"/>
      <c r="Z647" s="3"/>
      <c r="AA647" s="3"/>
    </row>
    <row r="648" spans="23:27" x14ac:dyDescent="0.25">
      <c r="W648" s="3"/>
      <c r="X648" s="3"/>
      <c r="Y648" s="3"/>
      <c r="Z648" s="3"/>
      <c r="AA648" s="3"/>
    </row>
    <row r="649" spans="23:27" x14ac:dyDescent="0.25">
      <c r="W649" s="3"/>
      <c r="X649" s="3"/>
      <c r="Y649" s="3"/>
      <c r="Z649" s="3"/>
      <c r="AA649" s="3"/>
    </row>
    <row r="650" spans="23:27" x14ac:dyDescent="0.25">
      <c r="W650" s="3"/>
      <c r="X650" s="3"/>
      <c r="Y650" s="3"/>
      <c r="Z650" s="3"/>
      <c r="AA650" s="3"/>
    </row>
    <row r="651" spans="23:27" x14ac:dyDescent="0.25">
      <c r="W651" s="3"/>
      <c r="X651" s="3"/>
      <c r="Y651" s="3"/>
      <c r="Z651" s="3"/>
      <c r="AA651" s="3"/>
    </row>
    <row r="652" spans="23:27" x14ac:dyDescent="0.25">
      <c r="W652" s="3"/>
      <c r="X652" s="3"/>
      <c r="Y652" s="3"/>
      <c r="Z652" s="3"/>
      <c r="AA652" s="3"/>
    </row>
  </sheetData>
  <autoFilter ref="A1:A652"/>
  <mergeCells count="8">
    <mergeCell ref="A605:D605"/>
    <mergeCell ref="A606:D606"/>
    <mergeCell ref="A595:C595"/>
    <mergeCell ref="Y1:AB2"/>
    <mergeCell ref="A8:H8"/>
    <mergeCell ref="K8:AB8"/>
    <mergeCell ref="A18:AB18"/>
    <mergeCell ref="F80:F84"/>
  </mergeCells>
  <pageMargins left="0" right="0" top="0" bottom="0.31496062992125984" header="0" footer="0.15748031496062992"/>
  <pageSetup paperSize="9" scale="50" fitToHeight="0" orientation="portrait" r:id="rId1"/>
  <headerFooter alignWithMargins="0">
    <oddFooter>&amp;R&amp;P / &amp;N</oddFooter>
  </headerFooter>
  <colBreaks count="1" manualBreakCount="1">
    <brk id="28" max="6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NUOVO CE PREVISIONE 2020 </vt:lpstr>
      <vt:lpstr>'NUOVO CE PREVISIONE 2020 '!Area_stampa</vt:lpstr>
      <vt:lpstr>'NUOVO CE PREVISIONE 2020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Meo Lydia</dc:creator>
  <cp:lastModifiedBy>Piombo Gianluigi</cp:lastModifiedBy>
  <cp:lastPrinted>2020-04-18T09:42:50Z</cp:lastPrinted>
  <dcterms:created xsi:type="dcterms:W3CDTF">2012-04-20T07:48:36Z</dcterms:created>
  <dcterms:modified xsi:type="dcterms:W3CDTF">2020-04-28T10:52:43Z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d5051e0c-4ea9-4d52-9a8b-8aa4e7cea26c</vt:lpwstr>
  </property>
</Properties>
</file>